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410" yWindow="1725" windowWidth="7170" windowHeight="8865" tabRatio="731" activeTab="0"/>
  </bookViews>
  <sheets>
    <sheet name="計算表（通所リハ）" sheetId="1" r:id="rId1"/>
    <sheet name="記載例（通所リハ）" sheetId="2" r:id="rId2"/>
  </sheets>
  <definedNames>
    <definedName name="_xlfn.IFERROR" hidden="1">#NAME?</definedName>
    <definedName name="_xlnm.Print_Area" localSheetId="1">'記載例（通所リハ）'!$A$1:$Q$35</definedName>
    <definedName name="_xlnm.Print_Area" localSheetId="0">'計算表（通所リハ）'!$A$1:$Q$35</definedName>
  </definedNames>
  <calcPr fullCalcOnLoad="1"/>
</workbook>
</file>

<file path=xl/sharedStrings.xml><?xml version="1.0" encoding="utf-8"?>
<sst xmlns="http://schemas.openxmlformats.org/spreadsheetml/2006/main" count="139" uniqueCount="72">
  <si>
    <t>４月</t>
  </si>
  <si>
    <t>５月</t>
  </si>
  <si>
    <t>６月</t>
  </si>
  <si>
    <t>７月</t>
  </si>
  <si>
    <t>８月</t>
  </si>
  <si>
    <t>９月</t>
  </si>
  <si>
    <t>１０月</t>
  </si>
  <si>
    <t>１１月</t>
  </si>
  <si>
    <t>１２月</t>
  </si>
  <si>
    <t>１月</t>
  </si>
  <si>
    <t>２月</t>
  </si>
  <si>
    <t>事業所番号</t>
  </si>
  <si>
    <t>３月</t>
  </si>
  <si>
    <t>人数</t>
  </si>
  <si>
    <t>計</t>
  </si>
  <si>
    <t>４時間以上６時間未満</t>
  </si>
  <si>
    <t>６時間以上８時間未満</t>
  </si>
  <si>
    <t>営業月数（ｂ）</t>
  </si>
  <si>
    <t>月平均利用延人数（ｃ）=　　　　　　　　　　　　　　　　　　　　　　　　　　　　　　　(a)÷(b)</t>
  </si>
  <si>
    <t>◎該当事業所のみ記入</t>
  </si>
  <si>
    <t>（ｃ’）</t>
  </si>
  <si>
    <t>　●平均利用延人数見込み数推計</t>
  </si>
  <si>
    <t>　　　　　計算方法　　　・・・（運営規程の定員）　×　９０％　×　（月平均の営業日数）</t>
  </si>
  <si>
    <t>×　０．９　×</t>
  </si>
  <si>
    <t>＝</t>
  </si>
  <si>
    <t>（ｃ）</t>
  </si>
  <si>
    <t>（人）</t>
  </si>
  <si>
    <t>（日数/月）</t>
  </si>
  <si>
    <t>×６／７＝</t>
  </si>
  <si>
    <t>↑（C)の数</t>
  </si>
  <si>
    <t>報酬区分</t>
  </si>
  <si>
    <t>補正</t>
  </si>
  <si>
    <t>（注）介護予防通所サービスの利用者について</t>
  </si>
  <si>
    <t>２．当該年度の事業実績が６月に満たない事業所（新規指定又は再開の場合を含む）又は、前年度から定員を概ね２５％以上変更して事業を実施しようとしている</t>
  </si>
  <si>
    <t>　事業所は、便宜上、定員の９０％に月平均の営業日数を乗じて得た数で判断する</t>
  </si>
  <si>
    <t>介護予防（４時間以上６時間未満）</t>
  </si>
  <si>
    <t>１．当該年度の事業実績が６月以上ある事業所は、以下の計算表により算出してください</t>
  </si>
  <si>
    <t>年月</t>
  </si>
  <si>
    <t>介護予防（６時間以上８時間未満）</t>
  </si>
  <si>
    <t>【算定区分】</t>
  </si>
  <si>
    <t>７５０人超９００人以下</t>
  </si>
  <si>
    <t>９００人超</t>
  </si>
  <si>
    <t>通常規模事業所</t>
  </si>
  <si>
    <t>大規模事業所（Ⅰ）</t>
  </si>
  <si>
    <t>大規模事業所（Ⅱ）</t>
  </si>
  <si>
    <r>
      <t>　　●平均利用延人員数計算表</t>
    </r>
    <r>
      <rPr>
        <sz val="11"/>
        <color indexed="10"/>
        <rFont val="ＭＳ Ｐゴシック"/>
        <family val="3"/>
      </rPr>
      <t>（2分の1や4分の3の計算を行わずに実数を入れてください）</t>
    </r>
  </si>
  <si>
    <t>１又は２により算出した月平均利用延べ人員数</t>
  </si>
  <si>
    <t>実人数計</t>
  </si>
  <si>
    <t>補正後</t>
  </si>
  <si>
    <t>前年度利用延人数（ａ）</t>
  </si>
  <si>
    <t>１時間以上２時間未満　　　　　　</t>
  </si>
  <si>
    <t>７５０人以下</t>
  </si>
  <si>
    <t>（様式２）</t>
  </si>
  <si>
    <t>毎日営業（正月等以外）</t>
  </si>
  <si>
    <t>最終人数</t>
  </si>
  <si>
    <r>
      <t>※　但し，</t>
    </r>
    <r>
      <rPr>
        <b/>
        <i/>
        <u val="single"/>
        <sz val="11"/>
        <rFont val="ＭＳ Ｐゴシック"/>
        <family val="3"/>
      </rPr>
      <t>正月等以外は，毎日営業している事業所</t>
    </r>
    <r>
      <rPr>
        <sz val="11"/>
        <rFont val="ＭＳ Ｐゴシック"/>
        <family val="3"/>
      </rPr>
      <t>は上記で算出した（ｃ）に７分の６を乗じて（小数点第三位を四捨五入）得た数を月平均利用延べ人数とする。</t>
    </r>
  </si>
  <si>
    <t>介護予防（２時間未満）</t>
  </si>
  <si>
    <t>介護予防（２時間以上４時間未満）</t>
  </si>
  <si>
    <t>（様式２）（記入例）</t>
  </si>
  <si>
    <t>事業所名</t>
  </si>
  <si>
    <t>○○リハビリセンター</t>
  </si>
  <si>
    <t>※平成３０年度から所要時間が細分化されているため所要時間を上記区分にあてはめて入力してください。</t>
  </si>
  <si>
    <t>通所リハビリテーションと介護予防通所リハビリテーションの指定を併せて受けており，かつこれらの事業を一体的に実施している事業所のみ介護予防通所リハビリテーションの利用者数を加える</t>
  </si>
  <si>
    <t>※同時にサービス提供を受けた者の最大数を営業日ごとに加え計算しても差し支えない（６時間以上８時間未満に記入する）　　　　　　　　　　　　　　　　　　　　　　　</t>
  </si>
  <si>
    <t>令和３年</t>
  </si>
  <si>
    <t>２時間以上４時間未満</t>
  </si>
  <si>
    <t>前年</t>
  </si>
  <si>
    <t>当年</t>
  </si>
  <si>
    <t>←毎日営業した月は「6/7」を入力する</t>
  </si>
  <si>
    <t>令和４年度規模別報酬区分計算表（通所リハビリテーション）</t>
  </si>
  <si>
    <t>令和４年</t>
  </si>
  <si>
    <t>　　年度規模別報酬区分計算表（通所リハビリテーション）</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</si>
</sst>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_ "/>
    <numFmt numFmtId="177" formatCode="0.00000000_ "/>
    <numFmt numFmtId="178" formatCode="0.000000000_ "/>
    <numFmt numFmtId="179" formatCode="#,##0.0;[Red]\-#,##0.0"/>
    <numFmt numFmtId="180" formatCode="[$-411]ggge&quot;年&quot;m&quot;月&quot;d&quot;日&quot;;@"/>
    <numFmt numFmtId="181" formatCode="0_ "/>
    <numFmt numFmtId="182" formatCode="0_);\(0\)"/>
    <numFmt numFmtId="183" formatCode="#\ ?/4"/>
    <numFmt numFmtId="184" formatCode="#\ ?/2"/>
    <numFmt numFmtId="185" formatCode="0.00_);[Red]\(0.00\)"/>
    <numFmt numFmtId="186" formatCode="#,##0.00_ "/>
    <numFmt numFmtId="187" formatCode="#,##0.00_);[Red]\(#,##0.00\)"/>
    <numFmt numFmtId="188" formatCode="#,##0.00_ ;[Red]\-#,##0.00\ "/>
  </numFmts>
  <fonts count="48">
    <font>
      <sz val="11"/>
      <name val="ＭＳ Ｐゴシック"/>
      <family val="3"/>
    </font>
    <font>
      <sz val="6"/>
      <name val="ＭＳ Ｐゴシック"/>
      <family val="3"/>
    </font>
    <font>
      <b/>
      <sz val="11"/>
      <name val="ＭＳ Ｐゴシック"/>
      <family val="3"/>
    </font>
    <font>
      <sz val="10"/>
      <name val="ＭＳ Ｐゴシック"/>
      <family val="3"/>
    </font>
    <font>
      <b/>
      <i/>
      <u val="single"/>
      <sz val="11"/>
      <name val="ＭＳ Ｐゴシック"/>
      <family val="3"/>
    </font>
    <font>
      <sz val="18"/>
      <name val="HGP明朝E"/>
      <family val="1"/>
    </font>
    <font>
      <sz val="14"/>
      <name val="ＭＳ Ｐゴシック"/>
      <family val="3"/>
    </font>
    <font>
      <sz val="11"/>
      <color indexed="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0"/>
      <name val="ＭＳ Ｐゴシック"/>
      <family val="3"/>
    </font>
    <font>
      <sz val="11"/>
      <color indexed="55"/>
      <name val="ＭＳ Ｐゴシック"/>
      <family val="3"/>
    </font>
    <font>
      <sz val="11"/>
      <color indexed="1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1"/>
      <color rgb="FFFF0000"/>
      <name val="ＭＳ Ｐゴシック"/>
      <family val="3"/>
    </font>
    <font>
      <sz val="11"/>
      <color theme="0" tint="-0.3499799966812134"/>
      <name val="ＭＳ Ｐゴシック"/>
      <family val="3"/>
    </font>
    <font>
      <sz val="11"/>
      <color theme="2" tint="-0.4999699890613556"/>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thick"/>
      <top style="thick"/>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color indexed="63"/>
      </botto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
      <left style="thin"/>
      <right style="thin"/>
      <top style="hair"/>
      <bottom style="hair"/>
    </border>
    <border diagonalUp="1">
      <left style="thin"/>
      <right style="thin"/>
      <top style="hair"/>
      <bottom style="hair"/>
      <diagonal style="thin"/>
    </border>
    <border diagonalUp="1">
      <left style="thin"/>
      <right style="thin"/>
      <top>
        <color indexed="63"/>
      </top>
      <bottom style="thin"/>
      <diagonal style="thin"/>
    </border>
    <border diagonalUp="1">
      <left>
        <color indexed="63"/>
      </left>
      <right style="thin"/>
      <top>
        <color indexed="63"/>
      </top>
      <bottom>
        <color indexed="63"/>
      </bottom>
      <diagonal style="thin"/>
    </border>
    <border diagonalUp="1">
      <left>
        <color indexed="63"/>
      </left>
      <right style="thin"/>
      <top style="hair"/>
      <bottom style="hair"/>
      <diagonal style="thin"/>
    </border>
    <border diagonalUp="1">
      <left>
        <color indexed="63"/>
      </left>
      <right style="thin"/>
      <top>
        <color indexed="63"/>
      </top>
      <bottom style="thin"/>
      <diagonal style="thin"/>
    </border>
    <border>
      <left>
        <color indexed="63"/>
      </left>
      <right style="medium"/>
      <top style="medium"/>
      <bottom>
        <color indexed="63"/>
      </bottom>
    </border>
    <border>
      <left>
        <color indexed="63"/>
      </left>
      <right style="medium"/>
      <top>
        <color indexed="63"/>
      </top>
      <bottom style="medium"/>
    </border>
    <border>
      <left style="thin"/>
      <right style="thin"/>
      <top>
        <color indexed="63"/>
      </top>
      <bottom>
        <color indexed="63"/>
      </bottom>
    </border>
    <border>
      <left>
        <color indexed="63"/>
      </left>
      <right style="medium"/>
      <top>
        <color indexed="63"/>
      </top>
      <bottom>
        <color indexed="63"/>
      </bottom>
    </border>
    <border diagonalUp="1">
      <left style="thin"/>
      <right style="thin"/>
      <top>
        <color indexed="63"/>
      </top>
      <bottom>
        <color indexed="63"/>
      </bottom>
      <diagonal style="thin"/>
    </border>
    <border>
      <left style="thin"/>
      <right style="thin"/>
      <top style="thin"/>
      <bottom style="hair"/>
    </border>
    <border diagonalUp="1">
      <left style="thin"/>
      <right style="thin"/>
      <top style="thin"/>
      <bottom style="hair"/>
      <diagonal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thin"/>
    </border>
    <border>
      <left>
        <color indexed="63"/>
      </left>
      <right style="thin"/>
      <top>
        <color indexed="63"/>
      </top>
      <bottom style="thin"/>
    </border>
    <border>
      <left style="thick"/>
      <right>
        <color indexed="63"/>
      </right>
      <top style="thick"/>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thin"/>
      <top style="thin"/>
      <bottom>
        <color indexed="63"/>
      </bottom>
    </border>
    <border>
      <left style="medium"/>
      <right style="medium"/>
      <top style="medium"/>
      <bottom style="mediu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color indexed="63"/>
      </left>
      <right>
        <color indexed="63"/>
      </right>
      <top style="thin"/>
      <bottom style="dashed"/>
    </border>
    <border>
      <left style="thick"/>
      <right>
        <color indexed="63"/>
      </right>
      <top style="thick"/>
      <bottom style="thick"/>
    </border>
    <border>
      <left>
        <color indexed="63"/>
      </left>
      <right style="thick"/>
      <top style="thick"/>
      <bottom style="thick"/>
    </border>
    <border>
      <left style="dashed"/>
      <right>
        <color indexed="63"/>
      </right>
      <top>
        <color indexed="63"/>
      </top>
      <bottom>
        <color indexed="63"/>
      </bottom>
    </border>
    <border>
      <left>
        <color indexed="63"/>
      </left>
      <right style="dashed"/>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37">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textRotation="255"/>
    </xf>
    <xf numFmtId="0" fontId="0" fillId="0" borderId="0" xfId="0" applyBorder="1" applyAlignment="1">
      <alignment vertical="center"/>
    </xf>
    <xf numFmtId="0" fontId="0" fillId="0" borderId="0" xfId="0" applyFill="1" applyBorder="1" applyAlignment="1">
      <alignment vertical="center"/>
    </xf>
    <xf numFmtId="0" fontId="0" fillId="0" borderId="0" xfId="0"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3" fillId="0" borderId="19" xfId="0" applyFont="1" applyBorder="1" applyAlignment="1">
      <alignment horizontal="right" vertical="center"/>
    </xf>
    <xf numFmtId="38" fontId="0" fillId="0" borderId="12" xfId="48" applyFont="1" applyBorder="1" applyAlignment="1">
      <alignment vertical="center"/>
    </xf>
    <xf numFmtId="0" fontId="45" fillId="0" borderId="0" xfId="0" applyFont="1" applyAlignment="1">
      <alignment vertical="center"/>
    </xf>
    <xf numFmtId="0" fontId="0" fillId="0" borderId="20" xfId="0" applyBorder="1" applyAlignment="1">
      <alignment vertical="center"/>
    </xf>
    <xf numFmtId="0" fontId="0" fillId="0" borderId="21" xfId="0" applyBorder="1" applyAlignment="1">
      <alignment horizontal="lef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horizontal="center" vertical="center"/>
    </xf>
    <xf numFmtId="0" fontId="0" fillId="0" borderId="25" xfId="0" applyBorder="1" applyAlignment="1">
      <alignment vertical="center"/>
    </xf>
    <xf numFmtId="0" fontId="0" fillId="0" borderId="26" xfId="0" applyBorder="1" applyAlignment="1">
      <alignment horizontal="center" vertical="center"/>
    </xf>
    <xf numFmtId="0" fontId="6" fillId="0" borderId="0" xfId="0" applyFont="1" applyAlignment="1">
      <alignment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27" xfId="0" applyBorder="1" applyAlignment="1">
      <alignment vertical="center"/>
    </xf>
    <xf numFmtId="0" fontId="0" fillId="0" borderId="12" xfId="0" applyBorder="1" applyAlignment="1">
      <alignment horizontal="center" vertical="center" shrinkToFit="1"/>
    </xf>
    <xf numFmtId="38" fontId="0" fillId="0" borderId="27" xfId="48" applyFont="1" applyBorder="1" applyAlignment="1">
      <alignment vertical="center"/>
    </xf>
    <xf numFmtId="0" fontId="0" fillId="0" borderId="27" xfId="0" applyBorder="1" applyAlignment="1">
      <alignment horizontal="center" vertical="center"/>
    </xf>
    <xf numFmtId="0" fontId="0" fillId="0" borderId="27" xfId="0" applyBorder="1" applyAlignment="1">
      <alignment horizontal="center" vertical="center" shrinkToFit="1"/>
    </xf>
    <xf numFmtId="0" fontId="46" fillId="33" borderId="28" xfId="0" applyFont="1" applyFill="1" applyBorder="1" applyAlignment="1">
      <alignment vertical="center"/>
    </xf>
    <xf numFmtId="0" fontId="46" fillId="33" borderId="29" xfId="0" applyFont="1" applyFill="1" applyBorder="1" applyAlignment="1">
      <alignment vertical="center"/>
    </xf>
    <xf numFmtId="0" fontId="46" fillId="33" borderId="30" xfId="0" applyFont="1" applyFill="1" applyBorder="1" applyAlignment="1">
      <alignment vertical="center"/>
    </xf>
    <xf numFmtId="0" fontId="46" fillId="33" borderId="31" xfId="0" applyFont="1" applyFill="1" applyBorder="1" applyAlignment="1">
      <alignment vertical="center"/>
    </xf>
    <xf numFmtId="0" fontId="46" fillId="33" borderId="32" xfId="0" applyFont="1" applyFill="1" applyBorder="1" applyAlignment="1">
      <alignment vertical="center"/>
    </xf>
    <xf numFmtId="0" fontId="47" fillId="33" borderId="29" xfId="0" applyFont="1" applyFill="1" applyBorder="1" applyAlignment="1">
      <alignment vertical="center"/>
    </xf>
    <xf numFmtId="0" fontId="0" fillId="0" borderId="15" xfId="0" applyBorder="1" applyAlignment="1">
      <alignment horizontal="left" vertical="center"/>
    </xf>
    <xf numFmtId="0" fontId="0" fillId="0" borderId="14" xfId="0" applyBorder="1" applyAlignment="1">
      <alignment horizontal="center" vertical="center"/>
    </xf>
    <xf numFmtId="0" fontId="0" fillId="0" borderId="33" xfId="0" applyBorder="1" applyAlignment="1">
      <alignment vertical="center"/>
    </xf>
    <xf numFmtId="0" fontId="0" fillId="0" borderId="16"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34" xfId="0" applyBorder="1" applyAlignment="1">
      <alignment vertical="center"/>
    </xf>
    <xf numFmtId="38" fontId="0" fillId="0" borderId="35" xfId="48" applyFont="1" applyBorder="1" applyAlignment="1">
      <alignment vertical="center"/>
    </xf>
    <xf numFmtId="0" fontId="0" fillId="0" borderId="36" xfId="0" applyBorder="1" applyAlignment="1">
      <alignment vertical="center"/>
    </xf>
    <xf numFmtId="0" fontId="0" fillId="0" borderId="35" xfId="0" applyBorder="1" applyAlignment="1">
      <alignment horizontal="center" vertical="center" wrapText="1"/>
    </xf>
    <xf numFmtId="0" fontId="46" fillId="33" borderId="37" xfId="0" applyFont="1" applyFill="1" applyBorder="1" applyAlignment="1">
      <alignment vertical="center"/>
    </xf>
    <xf numFmtId="0" fontId="0" fillId="0" borderId="35" xfId="0" applyBorder="1" applyAlignment="1">
      <alignment vertical="center"/>
    </xf>
    <xf numFmtId="0" fontId="0" fillId="0" borderId="38" xfId="0" applyBorder="1" applyAlignment="1">
      <alignment horizontal="center" vertical="center" wrapText="1"/>
    </xf>
    <xf numFmtId="0" fontId="46" fillId="33" borderId="39" xfId="0" applyFont="1" applyFill="1" applyBorder="1" applyAlignment="1">
      <alignment vertical="center"/>
    </xf>
    <xf numFmtId="0" fontId="0" fillId="0" borderId="38" xfId="0" applyBorder="1" applyAlignment="1">
      <alignment vertical="center"/>
    </xf>
    <xf numFmtId="38" fontId="0" fillId="0" borderId="38" xfId="48" applyFont="1" applyBorder="1" applyAlignment="1">
      <alignment vertical="center"/>
    </xf>
    <xf numFmtId="183" fontId="0" fillId="0" borderId="38" xfId="0" applyNumberFormat="1" applyBorder="1" applyAlignment="1">
      <alignment vertical="center"/>
    </xf>
    <xf numFmtId="183" fontId="0" fillId="0" borderId="27" xfId="0" applyNumberFormat="1" applyBorder="1" applyAlignment="1">
      <alignment vertical="center"/>
    </xf>
    <xf numFmtId="184" fontId="0" fillId="0" borderId="35" xfId="0" applyNumberFormat="1" applyBorder="1" applyAlignment="1">
      <alignment vertical="center"/>
    </xf>
    <xf numFmtId="12" fontId="0" fillId="33" borderId="27" xfId="0" applyNumberFormat="1" applyFill="1" applyBorder="1" applyAlignment="1">
      <alignment vertical="center"/>
    </xf>
    <xf numFmtId="0" fontId="46" fillId="33" borderId="13" xfId="0" applyFont="1" applyFill="1" applyBorder="1" applyAlignment="1">
      <alignment vertical="center"/>
    </xf>
    <xf numFmtId="183" fontId="0" fillId="0" borderId="35" xfId="0" applyNumberFormat="1" applyBorder="1" applyAlignment="1">
      <alignment vertical="center"/>
    </xf>
    <xf numFmtId="12" fontId="0" fillId="0" borderId="0" xfId="0" applyNumberFormat="1" applyAlignment="1" quotePrefix="1">
      <alignment vertical="center"/>
    </xf>
    <xf numFmtId="182" fontId="0" fillId="0" borderId="38" xfId="0" applyNumberFormat="1" applyBorder="1" applyAlignment="1" applyProtection="1">
      <alignment vertical="center"/>
      <protection locked="0"/>
    </xf>
    <xf numFmtId="182" fontId="0" fillId="0" borderId="35" xfId="0" applyNumberFormat="1" applyBorder="1" applyAlignment="1" applyProtection="1">
      <alignment vertical="center"/>
      <protection locked="0"/>
    </xf>
    <xf numFmtId="182" fontId="0" fillId="0" borderId="27" xfId="0" applyNumberFormat="1" applyBorder="1" applyAlignment="1" applyProtection="1">
      <alignment vertical="center"/>
      <protection locked="0"/>
    </xf>
    <xf numFmtId="182" fontId="0" fillId="0" borderId="12" xfId="0" applyNumberFormat="1" applyBorder="1" applyAlignment="1" applyProtection="1">
      <alignment vertical="center"/>
      <protection locked="0"/>
    </xf>
    <xf numFmtId="182" fontId="0" fillId="0" borderId="40" xfId="0" applyNumberFormat="1" applyBorder="1" applyAlignment="1" applyProtection="1">
      <alignment vertical="center"/>
      <protection locked="0"/>
    </xf>
    <xf numFmtId="182" fontId="0" fillId="0" borderId="0" xfId="0" applyNumberFormat="1" applyBorder="1" applyAlignment="1" applyProtection="1">
      <alignment vertical="center"/>
      <protection locked="0"/>
    </xf>
    <xf numFmtId="182" fontId="0" fillId="0" borderId="41" xfId="0" applyNumberFormat="1" applyBorder="1" applyAlignment="1" applyProtection="1">
      <alignment vertical="center"/>
      <protection locked="0"/>
    </xf>
    <xf numFmtId="182" fontId="0" fillId="0" borderId="42" xfId="0" applyNumberFormat="1" applyBorder="1" applyAlignment="1" applyProtection="1">
      <alignment vertical="center"/>
      <protection locked="0"/>
    </xf>
    <xf numFmtId="182" fontId="0" fillId="0" borderId="43" xfId="0" applyNumberFormat="1" applyBorder="1" applyAlignment="1" applyProtection="1">
      <alignment vertical="center"/>
      <protection locked="0"/>
    </xf>
    <xf numFmtId="182" fontId="0" fillId="0" borderId="44" xfId="0" applyNumberFormat="1" applyBorder="1" applyAlignment="1" applyProtection="1">
      <alignment vertical="center"/>
      <protection locked="0"/>
    </xf>
    <xf numFmtId="182" fontId="0" fillId="0" borderId="45" xfId="0" applyNumberFormat="1" applyBorder="1" applyAlignment="1" applyProtection="1">
      <alignment vertical="center"/>
      <protection locked="0"/>
    </xf>
    <xf numFmtId="182" fontId="0" fillId="0" borderId="25" xfId="0" applyNumberFormat="1" applyBorder="1" applyAlignment="1" applyProtection="1">
      <alignment vertical="center"/>
      <protection locked="0"/>
    </xf>
    <xf numFmtId="182" fontId="0" fillId="0" borderId="46" xfId="0" applyNumberFormat="1" applyBorder="1" applyAlignment="1" applyProtection="1">
      <alignment vertical="center"/>
      <protection locked="0"/>
    </xf>
    <xf numFmtId="12" fontId="0" fillId="0" borderId="13" xfId="48" applyNumberFormat="1" applyFont="1" applyBorder="1" applyAlignment="1" applyProtection="1">
      <alignment vertical="center"/>
      <protection locked="0"/>
    </xf>
    <xf numFmtId="38" fontId="0" fillId="0" borderId="10" xfId="48" applyFont="1" applyBorder="1" applyAlignment="1" applyProtection="1">
      <alignment vertical="center"/>
      <protection locked="0"/>
    </xf>
    <xf numFmtId="40" fontId="0" fillId="0" borderId="13" xfId="0" applyNumberFormat="1" applyBorder="1" applyAlignment="1">
      <alignment vertical="center"/>
    </xf>
    <xf numFmtId="187" fontId="0" fillId="0" borderId="13" xfId="48" applyNumberFormat="1" applyFont="1" applyBorder="1" applyAlignment="1">
      <alignment vertical="center"/>
    </xf>
    <xf numFmtId="188" fontId="0" fillId="0" borderId="13" xfId="48" applyNumberFormat="1" applyFont="1" applyBorder="1" applyAlignment="1">
      <alignment vertical="center"/>
    </xf>
    <xf numFmtId="186" fontId="3" fillId="0" borderId="47" xfId="0" applyNumberFormat="1" applyFont="1" applyBorder="1" applyAlignment="1">
      <alignment vertical="center"/>
    </xf>
    <xf numFmtId="0" fontId="0" fillId="0" borderId="35" xfId="0" applyBorder="1" applyAlignment="1">
      <alignment horizontal="center" vertical="center"/>
    </xf>
    <xf numFmtId="0" fontId="0" fillId="0" borderId="35" xfId="0" applyFont="1" applyBorder="1" applyAlignment="1">
      <alignment horizontal="center" vertical="center" wrapText="1" shrinkToFit="1"/>
    </xf>
    <xf numFmtId="0" fontId="0" fillId="0" borderId="48"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5" fillId="0" borderId="0" xfId="0" applyFont="1" applyAlignment="1">
      <alignment horizontal="center" vertical="center"/>
    </xf>
    <xf numFmtId="0" fontId="0" fillId="0" borderId="48"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textRotation="255"/>
    </xf>
    <xf numFmtId="0" fontId="0" fillId="0" borderId="40" xfId="0" applyBorder="1" applyAlignment="1">
      <alignment horizontal="center" vertical="center" textRotation="255"/>
    </xf>
    <xf numFmtId="0" fontId="0" fillId="0" borderId="45" xfId="0" applyBorder="1" applyAlignment="1">
      <alignment horizontal="center" vertical="center" textRotation="255"/>
    </xf>
    <xf numFmtId="0" fontId="0" fillId="0" borderId="24" xfId="0" applyBorder="1" applyAlignment="1">
      <alignment horizontal="center" vertical="center"/>
    </xf>
    <xf numFmtId="0" fontId="0" fillId="0" borderId="11" xfId="0" applyBorder="1" applyAlignment="1">
      <alignment horizontal="center" vertical="center"/>
    </xf>
    <xf numFmtId="0" fontId="0" fillId="0" borderId="26" xfId="0" applyBorder="1" applyAlignment="1">
      <alignment horizontal="center" vertical="center"/>
    </xf>
    <xf numFmtId="0" fontId="0" fillId="0" borderId="20" xfId="0" applyBorder="1" applyAlignment="1">
      <alignment horizontal="center" vertical="center"/>
    </xf>
    <xf numFmtId="0" fontId="0" fillId="0" borderId="52"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53" xfId="0" applyBorder="1" applyAlignment="1">
      <alignment horizontal="center" vertical="center"/>
    </xf>
    <xf numFmtId="0" fontId="0" fillId="0" borderId="54" xfId="0" applyFill="1" applyBorder="1" applyAlignment="1">
      <alignment horizontal="left" vertical="center" wrapText="1"/>
    </xf>
    <xf numFmtId="0" fontId="0" fillId="0" borderId="55" xfId="0" applyFill="1" applyBorder="1" applyAlignment="1">
      <alignment horizontal="left" vertical="center" wrapText="1"/>
    </xf>
    <xf numFmtId="0" fontId="0" fillId="0" borderId="56" xfId="0" applyFill="1" applyBorder="1" applyAlignment="1">
      <alignment horizontal="left" vertical="center" wrapText="1"/>
    </xf>
    <xf numFmtId="0" fontId="8" fillId="33" borderId="24" xfId="0" applyFont="1" applyFill="1" applyBorder="1" applyAlignment="1">
      <alignment vertical="center" wrapText="1"/>
    </xf>
    <xf numFmtId="0" fontId="8" fillId="0" borderId="11" xfId="0" applyFont="1" applyBorder="1" applyAlignment="1">
      <alignment vertical="center" wrapText="1"/>
    </xf>
    <xf numFmtId="0" fontId="8" fillId="0" borderId="26" xfId="0" applyFont="1" applyBorder="1" applyAlignment="1">
      <alignment vertical="center" wrapText="1"/>
    </xf>
    <xf numFmtId="0" fontId="0" fillId="0" borderId="51"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0" xfId="0" applyBorder="1" applyAlignment="1">
      <alignment horizontal="center" vertical="center"/>
    </xf>
    <xf numFmtId="0" fontId="0" fillId="0" borderId="10"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186" fontId="0" fillId="0" borderId="57" xfId="0" applyNumberFormat="1" applyBorder="1" applyAlignment="1">
      <alignment horizontal="center" vertical="center"/>
    </xf>
    <xf numFmtId="186" fontId="0" fillId="0" borderId="58" xfId="0" applyNumberFormat="1" applyBorder="1" applyAlignment="1">
      <alignment horizontal="center" vertical="center"/>
    </xf>
    <xf numFmtId="186" fontId="0" fillId="0" borderId="59" xfId="0" applyNumberFormat="1" applyBorder="1" applyAlignment="1">
      <alignment horizontal="center" vertical="center"/>
    </xf>
    <xf numFmtId="186" fontId="0" fillId="0" borderId="60" xfId="0" applyNumberFormat="1" applyBorder="1" applyAlignment="1">
      <alignment horizontal="center" vertical="center"/>
    </xf>
    <xf numFmtId="0" fontId="0" fillId="0" borderId="61" xfId="0" applyBorder="1" applyAlignment="1">
      <alignment horizontal="left" vertical="center"/>
    </xf>
    <xf numFmtId="0" fontId="0" fillId="0" borderId="0" xfId="0" applyAlignment="1">
      <alignment horizontal="center" vertical="center"/>
    </xf>
    <xf numFmtId="186" fontId="0" fillId="0" borderId="62" xfId="0" applyNumberFormat="1" applyBorder="1" applyAlignment="1">
      <alignment horizontal="center" vertical="center"/>
    </xf>
    <xf numFmtId="186" fontId="0" fillId="0" borderId="63" xfId="0" applyNumberFormat="1" applyBorder="1" applyAlignment="1">
      <alignment horizontal="center" vertical="center"/>
    </xf>
    <xf numFmtId="0" fontId="0" fillId="0" borderId="24" xfId="0" applyBorder="1" applyAlignment="1">
      <alignment horizontal="center" vertical="center" wrapText="1"/>
    </xf>
    <xf numFmtId="0" fontId="0" fillId="0" borderId="11" xfId="0" applyBorder="1" applyAlignment="1">
      <alignment horizontal="center" vertical="center" wrapText="1"/>
    </xf>
    <xf numFmtId="0" fontId="0" fillId="0" borderId="24" xfId="0" applyBorder="1" applyAlignment="1">
      <alignment horizontal="center" vertical="center" textRotation="255"/>
    </xf>
    <xf numFmtId="0" fontId="0" fillId="0" borderId="24" xfId="0" applyFont="1" applyBorder="1" applyAlignment="1">
      <alignment vertical="center" shrinkToFit="1"/>
    </xf>
    <xf numFmtId="0" fontId="0" fillId="0" borderId="26" xfId="0" applyFont="1" applyBorder="1" applyAlignment="1">
      <alignment vertical="center" shrinkToFit="1"/>
    </xf>
    <xf numFmtId="185" fontId="0" fillId="0" borderId="48" xfId="48" applyNumberFormat="1" applyFont="1" applyBorder="1" applyAlignment="1">
      <alignment horizontal="center" vertical="center"/>
    </xf>
    <xf numFmtId="185" fontId="0" fillId="0" borderId="50" xfId="0" applyNumberFormat="1" applyBorder="1" applyAlignment="1">
      <alignment horizontal="center" vertical="center"/>
    </xf>
    <xf numFmtId="0" fontId="0" fillId="0" borderId="64" xfId="0" applyBorder="1" applyAlignment="1">
      <alignment horizontal="left" vertical="center" wrapText="1"/>
    </xf>
    <xf numFmtId="0" fontId="0" fillId="0" borderId="0" xfId="0" applyBorder="1" applyAlignment="1">
      <alignment horizontal="left" vertical="center" wrapText="1"/>
    </xf>
    <xf numFmtId="0" fontId="0" fillId="0" borderId="65" xfId="0"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sheetPr>
  <dimension ref="A1:U35"/>
  <sheetViews>
    <sheetView tabSelected="1" zoomScale="85" zoomScaleNormal="85" zoomScalePageLayoutView="0" workbookViewId="0" topLeftCell="A1">
      <selection activeCell="A3" sqref="A3"/>
    </sheetView>
  </sheetViews>
  <sheetFormatPr defaultColWidth="9.00390625" defaultRowHeight="13.5"/>
  <cols>
    <col min="1" max="1" width="4.50390625" style="1" customWidth="1"/>
    <col min="2" max="2" width="23.125" style="1" customWidth="1"/>
    <col min="3" max="14" width="9.625" style="1" customWidth="1"/>
    <col min="15" max="16" width="8.75390625" style="1" customWidth="1"/>
    <col min="17" max="17" width="9.25390625" style="1" customWidth="1"/>
    <col min="18" max="18" width="11.125" style="1" customWidth="1"/>
    <col min="19" max="16384" width="9.00390625" style="1" customWidth="1"/>
  </cols>
  <sheetData>
    <row r="1" spans="1:21" ht="15" customHeight="1">
      <c r="A1" s="28" t="s">
        <v>52</v>
      </c>
      <c r="U1" s="64">
        <v>0.8571428571428571</v>
      </c>
    </row>
    <row r="2" spans="1:17" ht="21" customHeight="1">
      <c r="A2" s="89" t="s">
        <v>71</v>
      </c>
      <c r="B2" s="89"/>
      <c r="C2" s="89"/>
      <c r="D2" s="89"/>
      <c r="E2" s="89"/>
      <c r="F2" s="89"/>
      <c r="G2" s="89"/>
      <c r="H2" s="89"/>
      <c r="I2" s="89"/>
      <c r="J2" s="89"/>
      <c r="K2" s="89"/>
      <c r="L2" s="89"/>
      <c r="M2" s="89"/>
      <c r="N2" s="89"/>
      <c r="O2" s="89"/>
      <c r="P2" s="89"/>
      <c r="Q2" s="89"/>
    </row>
    <row r="3" ht="7.5" customHeight="1" thickBot="1"/>
    <row r="4" spans="13:17" ht="21" customHeight="1" thickBot="1">
      <c r="M4" s="90" t="s">
        <v>11</v>
      </c>
      <c r="N4" s="91"/>
      <c r="O4" s="86"/>
      <c r="P4" s="87"/>
      <c r="Q4" s="88"/>
    </row>
    <row r="5" spans="1:17" ht="22.5" customHeight="1" thickBot="1">
      <c r="A5" s="2" t="s">
        <v>36</v>
      </c>
      <c r="M5" s="102" t="s">
        <v>59</v>
      </c>
      <c r="N5" s="102"/>
      <c r="O5" s="102"/>
      <c r="P5" s="102"/>
      <c r="Q5" s="102"/>
    </row>
    <row r="6" ht="20.25" customHeight="1">
      <c r="A6" s="1" t="s">
        <v>45</v>
      </c>
    </row>
    <row r="7" spans="1:17" ht="15" customHeight="1">
      <c r="A7" s="92" t="s">
        <v>13</v>
      </c>
      <c r="B7" s="4" t="s">
        <v>37</v>
      </c>
      <c r="C7" s="95" t="s">
        <v>66</v>
      </c>
      <c r="D7" s="96"/>
      <c r="E7" s="96"/>
      <c r="F7" s="96"/>
      <c r="G7" s="96"/>
      <c r="H7" s="96"/>
      <c r="I7" s="96"/>
      <c r="J7" s="96"/>
      <c r="K7" s="97"/>
      <c r="L7" s="98" t="s">
        <v>67</v>
      </c>
      <c r="M7" s="98"/>
      <c r="N7" s="99"/>
      <c r="O7" s="100" t="s">
        <v>47</v>
      </c>
      <c r="P7" s="100" t="s">
        <v>48</v>
      </c>
      <c r="Q7" s="4" t="s">
        <v>30</v>
      </c>
    </row>
    <row r="8" spans="1:17" ht="15" customHeight="1">
      <c r="A8" s="93"/>
      <c r="B8" s="4" t="s">
        <v>30</v>
      </c>
      <c r="C8" s="25" t="s">
        <v>0</v>
      </c>
      <c r="D8" s="7" t="s">
        <v>1</v>
      </c>
      <c r="E8" s="5" t="s">
        <v>2</v>
      </c>
      <c r="F8" s="7" t="s">
        <v>3</v>
      </c>
      <c r="G8" s="7" t="s">
        <v>4</v>
      </c>
      <c r="H8" s="27" t="s">
        <v>5</v>
      </c>
      <c r="I8" s="5" t="s">
        <v>6</v>
      </c>
      <c r="J8" s="7" t="s">
        <v>7</v>
      </c>
      <c r="K8" s="7" t="s">
        <v>8</v>
      </c>
      <c r="L8" s="5" t="s">
        <v>9</v>
      </c>
      <c r="M8" s="7" t="s">
        <v>10</v>
      </c>
      <c r="N8" s="27" t="s">
        <v>12</v>
      </c>
      <c r="O8" s="101"/>
      <c r="P8" s="101"/>
      <c r="Q8" s="6" t="s">
        <v>31</v>
      </c>
    </row>
    <row r="9" spans="1:17" ht="24.75" customHeight="1">
      <c r="A9" s="93"/>
      <c r="B9" s="54" t="s">
        <v>50</v>
      </c>
      <c r="C9" s="65"/>
      <c r="D9" s="65"/>
      <c r="E9" s="65"/>
      <c r="F9" s="65"/>
      <c r="G9" s="65"/>
      <c r="H9" s="65"/>
      <c r="I9" s="65"/>
      <c r="J9" s="65"/>
      <c r="K9" s="65"/>
      <c r="L9" s="65"/>
      <c r="M9" s="65"/>
      <c r="N9" s="55"/>
      <c r="O9" s="56">
        <f>SUM(C9:M9)</f>
        <v>0</v>
      </c>
      <c r="P9" s="57">
        <f>ROUNDDOWN(O9*Q9,0)</f>
        <v>0</v>
      </c>
      <c r="Q9" s="58">
        <v>0.25</v>
      </c>
    </row>
    <row r="10" spans="1:17" ht="24.75" customHeight="1">
      <c r="A10" s="93"/>
      <c r="B10" s="85" t="s">
        <v>65</v>
      </c>
      <c r="C10" s="66"/>
      <c r="D10" s="66"/>
      <c r="E10" s="66"/>
      <c r="F10" s="66"/>
      <c r="G10" s="66"/>
      <c r="H10" s="66"/>
      <c r="I10" s="66"/>
      <c r="J10" s="66"/>
      <c r="K10" s="66"/>
      <c r="L10" s="66"/>
      <c r="M10" s="66"/>
      <c r="N10" s="52"/>
      <c r="O10" s="53">
        <f aca="true" t="shared" si="0" ref="O10:O16">SUM(C10:M10)</f>
        <v>0</v>
      </c>
      <c r="P10" s="49">
        <f>ROUNDDOWN(O10*Q10,0)</f>
        <v>0</v>
      </c>
      <c r="Q10" s="60">
        <v>0.5</v>
      </c>
    </row>
    <row r="11" spans="1:17" ht="24.75" customHeight="1">
      <c r="A11" s="93"/>
      <c r="B11" s="34" t="s">
        <v>15</v>
      </c>
      <c r="C11" s="67"/>
      <c r="D11" s="67"/>
      <c r="E11" s="67"/>
      <c r="F11" s="67"/>
      <c r="G11" s="67"/>
      <c r="H11" s="67"/>
      <c r="I11" s="67"/>
      <c r="J11" s="67"/>
      <c r="K11" s="67"/>
      <c r="L11" s="67"/>
      <c r="M11" s="67"/>
      <c r="N11" s="36"/>
      <c r="O11" s="31">
        <f t="shared" si="0"/>
        <v>0</v>
      </c>
      <c r="P11" s="33">
        <f>ROUNDDOWN(O11*Q11,0)</f>
        <v>0</v>
      </c>
      <c r="Q11" s="59">
        <v>0.75</v>
      </c>
    </row>
    <row r="12" spans="1:17" ht="24.75" customHeight="1">
      <c r="A12" s="93"/>
      <c r="B12" s="6" t="s">
        <v>16</v>
      </c>
      <c r="C12" s="68"/>
      <c r="D12" s="68"/>
      <c r="E12" s="68"/>
      <c r="F12" s="68"/>
      <c r="G12" s="68"/>
      <c r="H12" s="68"/>
      <c r="I12" s="68"/>
      <c r="J12" s="68"/>
      <c r="K12" s="68"/>
      <c r="L12" s="68"/>
      <c r="M12" s="68"/>
      <c r="N12" s="37"/>
      <c r="O12" s="19">
        <f t="shared" si="0"/>
        <v>0</v>
      </c>
      <c r="P12" s="19">
        <f>O12</f>
        <v>0</v>
      </c>
      <c r="Q12" s="41"/>
    </row>
    <row r="13" spans="1:17" ht="24.75" customHeight="1">
      <c r="A13" s="93"/>
      <c r="B13" s="84" t="s">
        <v>56</v>
      </c>
      <c r="C13" s="69"/>
      <c r="D13" s="66"/>
      <c r="E13" s="70"/>
      <c r="F13" s="66"/>
      <c r="G13" s="66"/>
      <c r="H13" s="71"/>
      <c r="I13" s="70"/>
      <c r="J13" s="66"/>
      <c r="K13" s="66"/>
      <c r="L13" s="70"/>
      <c r="M13" s="66"/>
      <c r="N13" s="38"/>
      <c r="O13" s="53">
        <f>SUM(C13:M13)</f>
        <v>0</v>
      </c>
      <c r="P13" s="49">
        <f>ROUNDDOWN(O13*Q13,0)</f>
        <v>0</v>
      </c>
      <c r="Q13" s="63">
        <v>0.25</v>
      </c>
    </row>
    <row r="14" spans="1:17" ht="24.75" customHeight="1">
      <c r="A14" s="93"/>
      <c r="B14" s="35" t="s">
        <v>57</v>
      </c>
      <c r="C14" s="72"/>
      <c r="D14" s="67"/>
      <c r="E14" s="73"/>
      <c r="F14" s="67"/>
      <c r="G14" s="67"/>
      <c r="H14" s="74"/>
      <c r="I14" s="73"/>
      <c r="J14" s="67"/>
      <c r="K14" s="67"/>
      <c r="L14" s="73"/>
      <c r="M14" s="67"/>
      <c r="N14" s="39"/>
      <c r="O14" s="31">
        <f t="shared" si="0"/>
        <v>0</v>
      </c>
      <c r="P14" s="33">
        <f>ROUNDDOWN(O14*0.5,0)</f>
        <v>0</v>
      </c>
      <c r="Q14" s="61">
        <v>0.5</v>
      </c>
    </row>
    <row r="15" spans="1:17" ht="24.75" customHeight="1">
      <c r="A15" s="93"/>
      <c r="B15" s="35" t="s">
        <v>35</v>
      </c>
      <c r="C15" s="72"/>
      <c r="D15" s="67"/>
      <c r="E15" s="73"/>
      <c r="F15" s="67"/>
      <c r="G15" s="67"/>
      <c r="H15" s="74"/>
      <c r="I15" s="73"/>
      <c r="J15" s="67"/>
      <c r="K15" s="67"/>
      <c r="L15" s="73"/>
      <c r="M15" s="67"/>
      <c r="N15" s="39"/>
      <c r="O15" s="31">
        <f t="shared" si="0"/>
        <v>0</v>
      </c>
      <c r="P15" s="33">
        <f>ROUNDDOWN(O15*0.75,0)</f>
        <v>0</v>
      </c>
      <c r="Q15" s="61">
        <v>0.75</v>
      </c>
    </row>
    <row r="16" spans="1:17" ht="24.75" customHeight="1">
      <c r="A16" s="94"/>
      <c r="B16" s="32" t="s">
        <v>38</v>
      </c>
      <c r="C16" s="75"/>
      <c r="D16" s="68"/>
      <c r="E16" s="76"/>
      <c r="F16" s="68"/>
      <c r="G16" s="68"/>
      <c r="H16" s="77"/>
      <c r="I16" s="76"/>
      <c r="J16" s="68"/>
      <c r="K16" s="68"/>
      <c r="L16" s="76"/>
      <c r="M16" s="68"/>
      <c r="N16" s="40"/>
      <c r="O16" s="19">
        <f t="shared" si="0"/>
        <v>0</v>
      </c>
      <c r="P16" s="19">
        <f>O16</f>
        <v>0</v>
      </c>
      <c r="Q16" s="41"/>
    </row>
    <row r="17" spans="1:17" ht="24.75" customHeight="1">
      <c r="A17" s="129" t="s">
        <v>14</v>
      </c>
      <c r="B17" s="97"/>
      <c r="C17" s="82">
        <f>C9*Q9+C10*Q10+C11*Q11+C12*1+C13*Q13+C14*Q14+C15*Q15+C16*1</f>
        <v>0</v>
      </c>
      <c r="D17" s="82">
        <f>D9*Q9+D10*Q10+D11*Q11+D12*1+D13*Q13+D14*Q14+D15*Q15+D16*1</f>
        <v>0</v>
      </c>
      <c r="E17" s="82">
        <f>E9*Q9+E10*Q10+E11*Q11+E12*1+E13*Q13+E14*Q14+E15*Q15+E16*1</f>
        <v>0</v>
      </c>
      <c r="F17" s="82">
        <f>F9*Q9+F10*Q10+F11*Q11+F12*1+F13*Q13+F14*Q14+F15*Q15+F16*1</f>
        <v>0</v>
      </c>
      <c r="G17" s="82">
        <f>G9*Q9+G10*Q10+G11*Q11+G12*1+G13*Q13+G14*Q14+G15*Q15+G16*1</f>
        <v>0</v>
      </c>
      <c r="H17" s="82">
        <f>H9*Q9+H10*Q10+H11*Q11+H12*1+H13*Q13+H14*Q14+H15*Q15+H16*1</f>
        <v>0</v>
      </c>
      <c r="I17" s="82">
        <f>I9*Q9+I10*Q10+I11*Q11+I12*1+I13*Q13+I14*Q14+I15*Q15+I16*1</f>
        <v>0</v>
      </c>
      <c r="J17" s="82">
        <f>J9*Q9+J10*Q10+J11*Q11+J12*1+J13*Q13+J14*Q14+J15*Q15+J16*1</f>
        <v>0</v>
      </c>
      <c r="K17" s="82">
        <f>K9*Q9+K10*Q10+K11*Q11+K12*1+K13*Q13+K14*Q14+K15*Q15+K16*1</f>
        <v>0</v>
      </c>
      <c r="L17" s="82">
        <f>L9*Q9+L10*Q10+L11*Q11+L12*1+L13*Q13+L14*Q14+L15*Q15+L16*1</f>
        <v>0</v>
      </c>
      <c r="M17" s="82">
        <f>M9*Q9+M10*Q10+M11*Q11+M12*1+M13*Q13+M14*Q14+M15*Q15+M16*1</f>
        <v>0</v>
      </c>
      <c r="N17" s="40"/>
      <c r="O17" s="40"/>
      <c r="P17" s="40"/>
      <c r="Q17" s="40"/>
    </row>
    <row r="18" spans="1:17" ht="24.75" customHeight="1">
      <c r="A18" s="95" t="s">
        <v>53</v>
      </c>
      <c r="B18" s="97"/>
      <c r="C18" s="78"/>
      <c r="D18" s="78"/>
      <c r="E18" s="78"/>
      <c r="F18" s="78"/>
      <c r="G18" s="78"/>
      <c r="H18" s="78"/>
      <c r="I18" s="78"/>
      <c r="J18" s="78"/>
      <c r="K18" s="78"/>
      <c r="L18" s="78"/>
      <c r="M18" s="78"/>
      <c r="N18" s="62"/>
      <c r="O18" s="106" t="s">
        <v>68</v>
      </c>
      <c r="P18" s="107"/>
      <c r="Q18" s="108"/>
    </row>
    <row r="19" spans="1:17" ht="24.75" customHeight="1">
      <c r="A19" s="95" t="s">
        <v>54</v>
      </c>
      <c r="B19" s="97"/>
      <c r="C19" s="81">
        <f>IF(C18=6/7,ROUND(C17*6/7,2),C17)</f>
        <v>0</v>
      </c>
      <c r="D19" s="81">
        <f aca="true" t="shared" si="1" ref="D19:M19">IF(D18=6/7,ROUND(D17*6/7,2),D17)</f>
        <v>0</v>
      </c>
      <c r="E19" s="81">
        <f t="shared" si="1"/>
        <v>0</v>
      </c>
      <c r="F19" s="81">
        <f t="shared" si="1"/>
        <v>0</v>
      </c>
      <c r="G19" s="81">
        <f t="shared" si="1"/>
        <v>0</v>
      </c>
      <c r="H19" s="81">
        <f t="shared" si="1"/>
        <v>0</v>
      </c>
      <c r="I19" s="81">
        <f t="shared" si="1"/>
        <v>0</v>
      </c>
      <c r="J19" s="81">
        <f t="shared" si="1"/>
        <v>0</v>
      </c>
      <c r="K19" s="81">
        <f t="shared" si="1"/>
        <v>0</v>
      </c>
      <c r="L19" s="81">
        <f t="shared" si="1"/>
        <v>0</v>
      </c>
      <c r="M19" s="81">
        <f t="shared" si="1"/>
        <v>0</v>
      </c>
      <c r="N19" s="40"/>
      <c r="O19" s="40"/>
      <c r="P19" s="40"/>
      <c r="Q19" s="40"/>
    </row>
    <row r="20" spans="1:17" ht="15" customHeight="1">
      <c r="A20" s="8"/>
      <c r="B20" s="123" t="s">
        <v>61</v>
      </c>
      <c r="C20" s="123"/>
      <c r="D20" s="123"/>
      <c r="E20" s="123"/>
      <c r="F20" s="123"/>
      <c r="G20" s="123"/>
      <c r="H20" s="123"/>
      <c r="I20" s="9"/>
      <c r="J20" s="9"/>
      <c r="K20" s="9"/>
      <c r="L20" s="9"/>
      <c r="M20" s="9"/>
      <c r="N20" s="10"/>
      <c r="O20" s="21"/>
      <c r="P20" s="9"/>
      <c r="Q20" s="124"/>
    </row>
    <row r="21" spans="2:17" ht="15" customHeight="1">
      <c r="B21" s="22" t="s">
        <v>32</v>
      </c>
      <c r="C21" s="23"/>
      <c r="D21" s="23"/>
      <c r="E21" s="23"/>
      <c r="F21" s="23"/>
      <c r="G21" s="23"/>
      <c r="H21" s="23"/>
      <c r="I21" s="24"/>
      <c r="O21" s="9"/>
      <c r="P21" s="26"/>
      <c r="Q21" s="124"/>
    </row>
    <row r="22" spans="2:17" ht="30" customHeight="1" thickBot="1">
      <c r="B22" s="134" t="s">
        <v>62</v>
      </c>
      <c r="C22" s="135"/>
      <c r="D22" s="135"/>
      <c r="E22" s="135"/>
      <c r="F22" s="135"/>
      <c r="G22" s="135"/>
      <c r="H22" s="135"/>
      <c r="I22" s="136"/>
      <c r="M22" s="130" t="s">
        <v>49</v>
      </c>
      <c r="N22" s="131"/>
      <c r="O22" s="80">
        <f>SUM(C19:M19)</f>
        <v>0</v>
      </c>
      <c r="P22" s="51" t="s">
        <v>17</v>
      </c>
      <c r="Q22" s="79"/>
    </row>
    <row r="23" spans="2:17" ht="30" customHeight="1" thickBot="1">
      <c r="B23" s="103" t="s">
        <v>63</v>
      </c>
      <c r="C23" s="104"/>
      <c r="D23" s="104"/>
      <c r="E23" s="104"/>
      <c r="F23" s="104"/>
      <c r="G23" s="104"/>
      <c r="H23" s="104"/>
      <c r="I23" s="105"/>
      <c r="K23" s="11"/>
      <c r="L23" s="11"/>
      <c r="M23" s="127" t="s">
        <v>18</v>
      </c>
      <c r="N23" s="128"/>
      <c r="O23" s="128"/>
      <c r="P23" s="132">
        <f>_xlfn.IFERROR(O22/Q22,0)</f>
        <v>0</v>
      </c>
      <c r="Q23" s="133"/>
    </row>
    <row r="24" ht="11.25" customHeight="1"/>
    <row r="25" ht="17.25" customHeight="1">
      <c r="A25" s="2" t="s">
        <v>33</v>
      </c>
    </row>
    <row r="26" ht="17.25" customHeight="1">
      <c r="A26" s="2" t="s">
        <v>34</v>
      </c>
    </row>
    <row r="27" spans="1:13" ht="18" customHeight="1" thickBot="1">
      <c r="A27" s="1" t="s">
        <v>21</v>
      </c>
      <c r="M27" s="1" t="s">
        <v>39</v>
      </c>
    </row>
    <row r="28" spans="2:17" ht="19.5" customHeight="1" thickBot="1">
      <c r="B28" s="13" t="s">
        <v>22</v>
      </c>
      <c r="C28" s="12"/>
      <c r="D28" s="12"/>
      <c r="E28" s="12"/>
      <c r="F28" s="12"/>
      <c r="G28" s="12"/>
      <c r="H28" s="12"/>
      <c r="I28" s="12"/>
      <c r="J28" s="12"/>
      <c r="K28" s="12"/>
      <c r="L28" s="14"/>
      <c r="M28" s="42" t="s">
        <v>46</v>
      </c>
      <c r="N28" s="43"/>
      <c r="O28" s="43"/>
      <c r="P28" s="43"/>
      <c r="Q28" s="44"/>
    </row>
    <row r="29" spans="2:17" ht="11.25" customHeight="1" thickTop="1">
      <c r="B29" s="14"/>
      <c r="C29" s="109"/>
      <c r="D29" s="110"/>
      <c r="E29" s="115" t="s">
        <v>23</v>
      </c>
      <c r="F29" s="115"/>
      <c r="G29" s="116"/>
      <c r="H29" s="115" t="s">
        <v>24</v>
      </c>
      <c r="I29" s="83" t="s">
        <v>25</v>
      </c>
      <c r="J29" s="15"/>
      <c r="L29" s="14"/>
      <c r="M29" s="45"/>
      <c r="N29" s="30"/>
      <c r="O29" s="29"/>
      <c r="P29" s="29"/>
      <c r="Q29" s="50"/>
    </row>
    <row r="30" spans="2:17" ht="12.75" customHeight="1">
      <c r="B30" s="14"/>
      <c r="C30" s="111"/>
      <c r="D30" s="112"/>
      <c r="E30" s="115"/>
      <c r="F30" s="115"/>
      <c r="G30" s="117"/>
      <c r="H30" s="115"/>
      <c r="I30" s="119">
        <f>C29*0.9*G29</f>
        <v>0</v>
      </c>
      <c r="J30" s="120"/>
      <c r="L30" s="14"/>
      <c r="M30" s="45" t="s">
        <v>51</v>
      </c>
      <c r="N30" s="30"/>
      <c r="O30" s="29" t="s">
        <v>42</v>
      </c>
      <c r="P30" s="29"/>
      <c r="Q30" s="50"/>
    </row>
    <row r="31" spans="2:17" ht="24" customHeight="1" thickBot="1">
      <c r="B31" s="14"/>
      <c r="C31" s="113"/>
      <c r="D31" s="114"/>
      <c r="E31" s="115"/>
      <c r="F31" s="115"/>
      <c r="G31" s="118"/>
      <c r="H31" s="115"/>
      <c r="I31" s="121"/>
      <c r="J31" s="122"/>
      <c r="L31" s="14"/>
      <c r="M31" s="45" t="s">
        <v>40</v>
      </c>
      <c r="N31" s="30"/>
      <c r="O31" s="29" t="s">
        <v>43</v>
      </c>
      <c r="P31" s="29"/>
      <c r="Q31" s="50"/>
    </row>
    <row r="32" spans="2:17" ht="13.5" customHeight="1" thickBot="1" thickTop="1">
      <c r="B32" s="16"/>
      <c r="C32" s="17"/>
      <c r="D32" s="18" t="s">
        <v>26</v>
      </c>
      <c r="E32" s="18"/>
      <c r="F32" s="18"/>
      <c r="G32" s="18"/>
      <c r="H32" s="18" t="s">
        <v>27</v>
      </c>
      <c r="I32" s="18"/>
      <c r="J32" s="18" t="s">
        <v>26</v>
      </c>
      <c r="K32" s="18"/>
      <c r="L32" s="14"/>
      <c r="M32" s="46" t="s">
        <v>41</v>
      </c>
      <c r="N32" s="17"/>
      <c r="O32" s="47" t="s">
        <v>44</v>
      </c>
      <c r="P32" s="47"/>
      <c r="Q32" s="48"/>
    </row>
    <row r="33" ht="24" customHeight="1" thickBot="1">
      <c r="B33" s="1" t="s">
        <v>55</v>
      </c>
    </row>
    <row r="34" spans="2:8" ht="24" customHeight="1" thickBot="1" thickTop="1">
      <c r="B34" s="20" t="s">
        <v>19</v>
      </c>
      <c r="C34" s="86"/>
      <c r="D34" s="88"/>
      <c r="E34" s="115" t="s">
        <v>28</v>
      </c>
      <c r="F34" s="124"/>
      <c r="G34" s="125">
        <f>ROUND(C34*6/7,2)</f>
        <v>0</v>
      </c>
      <c r="H34" s="126"/>
    </row>
    <row r="35" spans="3:7" ht="12.75" customHeight="1">
      <c r="C35" s="3" t="s">
        <v>29</v>
      </c>
      <c r="G35" s="1" t="s">
        <v>20</v>
      </c>
    </row>
    <row r="36" ht="18" customHeight="1"/>
    <row r="37" ht="18" customHeight="1"/>
    <row r="38" ht="18" customHeight="1"/>
  </sheetData>
  <sheetProtection/>
  <mergeCells count="29">
    <mergeCell ref="C34:D34"/>
    <mergeCell ref="E34:F34"/>
    <mergeCell ref="G34:H34"/>
    <mergeCell ref="M23:O23"/>
    <mergeCell ref="A17:B17"/>
    <mergeCell ref="P7:P8"/>
    <mergeCell ref="M22:N22"/>
    <mergeCell ref="P23:Q23"/>
    <mergeCell ref="Q20:Q21"/>
    <mergeCell ref="B22:I22"/>
    <mergeCell ref="B23:I23"/>
    <mergeCell ref="A18:B18"/>
    <mergeCell ref="A19:B19"/>
    <mergeCell ref="O18:Q18"/>
    <mergeCell ref="C29:D31"/>
    <mergeCell ref="E29:F31"/>
    <mergeCell ref="G29:G31"/>
    <mergeCell ref="H29:H31"/>
    <mergeCell ref="I30:J31"/>
    <mergeCell ref="B20:H20"/>
    <mergeCell ref="O4:Q4"/>
    <mergeCell ref="A2:Q2"/>
    <mergeCell ref="M4:N4"/>
    <mergeCell ref="A7:A16"/>
    <mergeCell ref="C7:K7"/>
    <mergeCell ref="L7:N7"/>
    <mergeCell ref="O7:O8"/>
    <mergeCell ref="M5:N5"/>
    <mergeCell ref="O5:Q5"/>
  </mergeCells>
  <dataValidations count="1">
    <dataValidation type="list" showInputMessage="1" showErrorMessage="1" sqref="C18:M18">
      <formula1>$U$1:$U$2</formula1>
    </dataValidation>
  </dataValidations>
  <printOptions/>
  <pageMargins left="0.7086614173228347" right="0.7086614173228347" top="0.7480314960629921" bottom="0.7480314960629921" header="0.31496062992125984" footer="0.31496062992125984"/>
  <pageSetup cellComments="asDisplayed"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U35"/>
  <sheetViews>
    <sheetView zoomScale="85" zoomScaleNormal="85" zoomScalePageLayoutView="0" workbookViewId="0" topLeftCell="A1">
      <selection activeCell="S16" sqref="S16"/>
    </sheetView>
  </sheetViews>
  <sheetFormatPr defaultColWidth="9.00390625" defaultRowHeight="13.5"/>
  <cols>
    <col min="1" max="1" width="4.50390625" style="1" customWidth="1"/>
    <col min="2" max="2" width="23.125" style="1" customWidth="1"/>
    <col min="3" max="14" width="9.625" style="1" customWidth="1"/>
    <col min="15" max="16" width="8.75390625" style="1" customWidth="1"/>
    <col min="17" max="17" width="9.25390625" style="1" customWidth="1"/>
    <col min="18" max="18" width="11.125" style="1" customWidth="1"/>
    <col min="19" max="16384" width="9.00390625" style="1" customWidth="1"/>
  </cols>
  <sheetData>
    <row r="1" spans="1:21" ht="15" customHeight="1">
      <c r="A1" s="28" t="s">
        <v>58</v>
      </c>
      <c r="U1" s="64">
        <v>0.8571428571428571</v>
      </c>
    </row>
    <row r="2" spans="1:17" ht="21" customHeight="1">
      <c r="A2" s="89" t="s">
        <v>69</v>
      </c>
      <c r="B2" s="89"/>
      <c r="C2" s="89"/>
      <c r="D2" s="89"/>
      <c r="E2" s="89"/>
      <c r="F2" s="89"/>
      <c r="G2" s="89"/>
      <c r="H2" s="89"/>
      <c r="I2" s="89"/>
      <c r="J2" s="89"/>
      <c r="K2" s="89"/>
      <c r="L2" s="89"/>
      <c r="M2" s="89"/>
      <c r="N2" s="89"/>
      <c r="O2" s="89"/>
      <c r="P2" s="89"/>
      <c r="Q2" s="89"/>
    </row>
    <row r="3" ht="7.5" customHeight="1" thickBot="1"/>
    <row r="4" spans="13:17" ht="21" customHeight="1" thickBot="1">
      <c r="M4" s="90" t="s">
        <v>11</v>
      </c>
      <c r="N4" s="91"/>
      <c r="O4" s="86">
        <v>10712222222</v>
      </c>
      <c r="P4" s="87"/>
      <c r="Q4" s="88"/>
    </row>
    <row r="5" spans="1:17" ht="21" customHeight="1" thickBot="1">
      <c r="A5" s="2" t="s">
        <v>36</v>
      </c>
      <c r="M5" s="102" t="s">
        <v>59</v>
      </c>
      <c r="N5" s="102"/>
      <c r="O5" s="102" t="s">
        <v>60</v>
      </c>
      <c r="P5" s="102"/>
      <c r="Q5" s="102"/>
    </row>
    <row r="6" ht="20.25" customHeight="1">
      <c r="A6" s="1" t="s">
        <v>45</v>
      </c>
    </row>
    <row r="7" spans="1:17" ht="15" customHeight="1">
      <c r="A7" s="92" t="s">
        <v>13</v>
      </c>
      <c r="B7" s="4" t="s">
        <v>37</v>
      </c>
      <c r="C7" s="95" t="s">
        <v>64</v>
      </c>
      <c r="D7" s="96"/>
      <c r="E7" s="96"/>
      <c r="F7" s="96"/>
      <c r="G7" s="96"/>
      <c r="H7" s="96"/>
      <c r="I7" s="96"/>
      <c r="J7" s="96"/>
      <c r="K7" s="97"/>
      <c r="L7" s="98" t="s">
        <v>70</v>
      </c>
      <c r="M7" s="98"/>
      <c r="N7" s="99"/>
      <c r="O7" s="100" t="s">
        <v>47</v>
      </c>
      <c r="P7" s="100" t="s">
        <v>48</v>
      </c>
      <c r="Q7" s="4" t="s">
        <v>30</v>
      </c>
    </row>
    <row r="8" spans="1:17" ht="15" customHeight="1">
      <c r="A8" s="93"/>
      <c r="B8" s="4" t="s">
        <v>30</v>
      </c>
      <c r="C8" s="25" t="s">
        <v>0</v>
      </c>
      <c r="D8" s="7" t="s">
        <v>1</v>
      </c>
      <c r="E8" s="5" t="s">
        <v>2</v>
      </c>
      <c r="F8" s="7" t="s">
        <v>3</v>
      </c>
      <c r="G8" s="7" t="s">
        <v>4</v>
      </c>
      <c r="H8" s="27" t="s">
        <v>5</v>
      </c>
      <c r="I8" s="5" t="s">
        <v>6</v>
      </c>
      <c r="J8" s="7" t="s">
        <v>7</v>
      </c>
      <c r="K8" s="7" t="s">
        <v>8</v>
      </c>
      <c r="L8" s="5" t="s">
        <v>9</v>
      </c>
      <c r="M8" s="7" t="s">
        <v>10</v>
      </c>
      <c r="N8" s="27" t="s">
        <v>12</v>
      </c>
      <c r="O8" s="101"/>
      <c r="P8" s="101"/>
      <c r="Q8" s="6" t="s">
        <v>31</v>
      </c>
    </row>
    <row r="9" spans="1:17" ht="24.75" customHeight="1">
      <c r="A9" s="93"/>
      <c r="B9" s="54" t="s">
        <v>50</v>
      </c>
      <c r="C9" s="65">
        <v>1</v>
      </c>
      <c r="D9" s="65"/>
      <c r="E9" s="65"/>
      <c r="F9" s="65">
        <v>1</v>
      </c>
      <c r="G9" s="65"/>
      <c r="H9" s="65">
        <v>1</v>
      </c>
      <c r="I9" s="65"/>
      <c r="J9" s="65">
        <v>1</v>
      </c>
      <c r="K9" s="65"/>
      <c r="L9" s="65">
        <v>1</v>
      </c>
      <c r="M9" s="65"/>
      <c r="N9" s="55"/>
      <c r="O9" s="56">
        <f>SUM(C9:M9)</f>
        <v>5</v>
      </c>
      <c r="P9" s="57">
        <f>ROUNDDOWN(O9*Q9,0)</f>
        <v>1</v>
      </c>
      <c r="Q9" s="58">
        <v>0.25</v>
      </c>
    </row>
    <row r="10" spans="1:17" ht="24.75" customHeight="1">
      <c r="A10" s="93"/>
      <c r="B10" s="85" t="s">
        <v>65</v>
      </c>
      <c r="C10" s="66">
        <v>1</v>
      </c>
      <c r="D10" s="66"/>
      <c r="E10" s="66"/>
      <c r="F10" s="66">
        <v>1</v>
      </c>
      <c r="G10" s="66"/>
      <c r="H10" s="66">
        <v>1</v>
      </c>
      <c r="I10" s="66"/>
      <c r="J10" s="66">
        <v>1</v>
      </c>
      <c r="K10" s="66"/>
      <c r="L10" s="66">
        <v>1</v>
      </c>
      <c r="M10" s="66"/>
      <c r="N10" s="52"/>
      <c r="O10" s="53">
        <f aca="true" t="shared" si="0" ref="O10:O16">SUM(C10:M10)</f>
        <v>5</v>
      </c>
      <c r="P10" s="49">
        <f>ROUNDDOWN(O10*Q10,0)</f>
        <v>2</v>
      </c>
      <c r="Q10" s="60">
        <v>0.5</v>
      </c>
    </row>
    <row r="11" spans="1:17" ht="24.75" customHeight="1">
      <c r="A11" s="93"/>
      <c r="B11" s="34" t="s">
        <v>15</v>
      </c>
      <c r="C11" s="67">
        <v>3</v>
      </c>
      <c r="D11" s="67">
        <v>2</v>
      </c>
      <c r="E11" s="67">
        <v>1</v>
      </c>
      <c r="F11" s="67">
        <v>4</v>
      </c>
      <c r="G11" s="67">
        <v>1</v>
      </c>
      <c r="H11" s="67">
        <v>3</v>
      </c>
      <c r="I11" s="67">
        <v>4</v>
      </c>
      <c r="J11" s="67">
        <v>5</v>
      </c>
      <c r="K11" s="67">
        <v>3</v>
      </c>
      <c r="L11" s="67">
        <v>2</v>
      </c>
      <c r="M11" s="67">
        <v>1</v>
      </c>
      <c r="N11" s="36"/>
      <c r="O11" s="31">
        <f t="shared" si="0"/>
        <v>29</v>
      </c>
      <c r="P11" s="33">
        <f>ROUNDDOWN(O11*Q11,0)</f>
        <v>21</v>
      </c>
      <c r="Q11" s="59">
        <v>0.75</v>
      </c>
    </row>
    <row r="12" spans="1:17" ht="24.75" customHeight="1">
      <c r="A12" s="93"/>
      <c r="B12" s="6" t="s">
        <v>16</v>
      </c>
      <c r="C12" s="68">
        <v>296</v>
      </c>
      <c r="D12" s="68">
        <v>302</v>
      </c>
      <c r="E12" s="68">
        <v>321</v>
      </c>
      <c r="F12" s="68">
        <v>309</v>
      </c>
      <c r="G12" s="68">
        <v>310</v>
      </c>
      <c r="H12" s="68">
        <v>325</v>
      </c>
      <c r="I12" s="68">
        <v>326</v>
      </c>
      <c r="J12" s="68">
        <v>317</v>
      </c>
      <c r="K12" s="68">
        <v>320</v>
      </c>
      <c r="L12" s="68">
        <v>309</v>
      </c>
      <c r="M12" s="68">
        <v>313</v>
      </c>
      <c r="N12" s="37"/>
      <c r="O12" s="19">
        <f t="shared" si="0"/>
        <v>3448</v>
      </c>
      <c r="P12" s="19">
        <f>O12</f>
        <v>3448</v>
      </c>
      <c r="Q12" s="41"/>
    </row>
    <row r="13" spans="1:17" ht="24.75" customHeight="1">
      <c r="A13" s="93"/>
      <c r="B13" s="84" t="s">
        <v>56</v>
      </c>
      <c r="C13" s="69">
        <v>1</v>
      </c>
      <c r="D13" s="66"/>
      <c r="E13" s="70"/>
      <c r="F13" s="66">
        <v>1</v>
      </c>
      <c r="G13" s="66"/>
      <c r="H13" s="71"/>
      <c r="I13" s="70">
        <v>1</v>
      </c>
      <c r="J13" s="66"/>
      <c r="K13" s="66">
        <v>1</v>
      </c>
      <c r="L13" s="70"/>
      <c r="M13" s="66"/>
      <c r="N13" s="38"/>
      <c r="O13" s="53">
        <f>SUM(C13:M13)</f>
        <v>4</v>
      </c>
      <c r="P13" s="49">
        <f>ROUNDDOWN(O13*Q13,0)</f>
        <v>1</v>
      </c>
      <c r="Q13" s="63">
        <v>0.25</v>
      </c>
    </row>
    <row r="14" spans="1:17" ht="24.75" customHeight="1">
      <c r="A14" s="93"/>
      <c r="B14" s="35" t="s">
        <v>57</v>
      </c>
      <c r="C14" s="72">
        <v>1</v>
      </c>
      <c r="D14" s="67"/>
      <c r="E14" s="73"/>
      <c r="F14" s="67">
        <v>2</v>
      </c>
      <c r="G14" s="67"/>
      <c r="H14" s="74"/>
      <c r="I14" s="73">
        <v>2</v>
      </c>
      <c r="J14" s="67"/>
      <c r="K14" s="67">
        <v>1</v>
      </c>
      <c r="L14" s="73"/>
      <c r="M14" s="67"/>
      <c r="N14" s="39"/>
      <c r="O14" s="31">
        <f t="shared" si="0"/>
        <v>6</v>
      </c>
      <c r="P14" s="33">
        <f>ROUNDDOWN(O14*0.5,0)</f>
        <v>3</v>
      </c>
      <c r="Q14" s="61">
        <v>0.5</v>
      </c>
    </row>
    <row r="15" spans="1:17" ht="24.75" customHeight="1">
      <c r="A15" s="93"/>
      <c r="B15" s="35" t="s">
        <v>35</v>
      </c>
      <c r="C15" s="72">
        <v>2</v>
      </c>
      <c r="D15" s="67">
        <v>5</v>
      </c>
      <c r="E15" s="73">
        <v>6</v>
      </c>
      <c r="F15" s="67">
        <v>7</v>
      </c>
      <c r="G15" s="67">
        <v>9</v>
      </c>
      <c r="H15" s="74">
        <v>8</v>
      </c>
      <c r="I15" s="73">
        <v>9</v>
      </c>
      <c r="J15" s="67">
        <v>15</v>
      </c>
      <c r="K15" s="67">
        <v>12</v>
      </c>
      <c r="L15" s="73">
        <v>11</v>
      </c>
      <c r="M15" s="67">
        <v>16</v>
      </c>
      <c r="N15" s="39"/>
      <c r="O15" s="31">
        <f t="shared" si="0"/>
        <v>100</v>
      </c>
      <c r="P15" s="33">
        <f>ROUNDDOWN(O15*0.75,0)</f>
        <v>75</v>
      </c>
      <c r="Q15" s="61">
        <v>0.75</v>
      </c>
    </row>
    <row r="16" spans="1:17" ht="24.75" customHeight="1">
      <c r="A16" s="94"/>
      <c r="B16" s="32" t="s">
        <v>38</v>
      </c>
      <c r="C16" s="75">
        <v>20</v>
      </c>
      <c r="D16" s="68">
        <v>24</v>
      </c>
      <c r="E16" s="76">
        <v>26</v>
      </c>
      <c r="F16" s="68">
        <v>31</v>
      </c>
      <c r="G16" s="68">
        <v>33</v>
      </c>
      <c r="H16" s="77">
        <v>36</v>
      </c>
      <c r="I16" s="76">
        <v>43</v>
      </c>
      <c r="J16" s="68">
        <v>49</v>
      </c>
      <c r="K16" s="68">
        <v>45</v>
      </c>
      <c r="L16" s="76">
        <v>38</v>
      </c>
      <c r="M16" s="68">
        <v>44</v>
      </c>
      <c r="N16" s="40"/>
      <c r="O16" s="19">
        <f t="shared" si="0"/>
        <v>389</v>
      </c>
      <c r="P16" s="19">
        <f>O16</f>
        <v>389</v>
      </c>
      <c r="Q16" s="41"/>
    </row>
    <row r="17" spans="1:17" ht="24.75" customHeight="1">
      <c r="A17" s="129" t="s">
        <v>14</v>
      </c>
      <c r="B17" s="97"/>
      <c r="C17" s="82">
        <f>C9*Q9+C10*Q10+C11*Q11+C12*1+C13*Q13+C14*Q14+C15*Q15+C16*1</f>
        <v>321.25</v>
      </c>
      <c r="D17" s="82">
        <f>D9*Q9+D10*Q10+D11*Q11+D12*1+D13*Q13+D14*Q14+D15*Q15+D16*1</f>
        <v>331.25</v>
      </c>
      <c r="E17" s="82">
        <f>E9*Q9+E10*Q10+E11*Q11+E12*1+E13*Q13+E14*Q14+E15*Q15+E16*1</f>
        <v>352.25</v>
      </c>
      <c r="F17" s="82">
        <f>F9*Q9+F10*Q10+F11*Q11+F12*1+F13*Q13+F14*Q14+F15*Q15+F16*1</f>
        <v>350.25</v>
      </c>
      <c r="G17" s="82">
        <f>G9*Q9+G10*Q10+G11*Q11+G12*1+G13*Q13+G14*Q14+G15*Q15+G16*1</f>
        <v>350.5</v>
      </c>
      <c r="H17" s="82">
        <f>H9*Q9+H10*Q10+H11*Q11+H12*1+H13*Q13+H14*Q14+H15*Q15+H16*1</f>
        <v>370</v>
      </c>
      <c r="I17" s="82">
        <f>I9*Q9+I10*Q10+I11*Q11+I12*1+I13*Q13+I14*Q14+I15*Q15+I16*1</f>
        <v>380</v>
      </c>
      <c r="J17" s="82">
        <f>J9*Q9+J10*Q10+J11*Q11+J12*1+J13*Q13+J14*Q14+J15*Q15+J16*1</f>
        <v>381.75</v>
      </c>
      <c r="K17" s="82">
        <f>K9*Q9+K10*Q10+K11*Q11+K12*1+K13*Q13+K14*Q14+K15*Q15+K16*1</f>
        <v>377</v>
      </c>
      <c r="L17" s="82">
        <f>L9*Q9+L10*Q10+L11*Q11+L12*1+L13*Q13+L14*Q14+L15*Q15+L16*1</f>
        <v>357.5</v>
      </c>
      <c r="M17" s="82">
        <f>M9*Q9+M10*Q10+M11*Q11+M12*1+M13*Q13+M14*Q14+M15*Q15+M16*1</f>
        <v>369.75</v>
      </c>
      <c r="N17" s="40"/>
      <c r="O17" s="40"/>
      <c r="P17" s="40"/>
      <c r="Q17" s="40"/>
    </row>
    <row r="18" spans="1:17" ht="24.75" customHeight="1">
      <c r="A18" s="95" t="s">
        <v>53</v>
      </c>
      <c r="B18" s="97"/>
      <c r="C18" s="78"/>
      <c r="D18" s="78"/>
      <c r="E18" s="78"/>
      <c r="F18" s="78"/>
      <c r="G18" s="78"/>
      <c r="H18" s="78"/>
      <c r="I18" s="78"/>
      <c r="J18" s="78"/>
      <c r="K18" s="78"/>
      <c r="L18" s="78">
        <v>0.8571428571428571</v>
      </c>
      <c r="M18" s="78">
        <v>0.8571428571428571</v>
      </c>
      <c r="N18" s="62"/>
      <c r="O18" s="106" t="s">
        <v>68</v>
      </c>
      <c r="P18" s="107"/>
      <c r="Q18" s="108"/>
    </row>
    <row r="19" spans="1:17" ht="24.75" customHeight="1">
      <c r="A19" s="95" t="s">
        <v>54</v>
      </c>
      <c r="B19" s="97"/>
      <c r="C19" s="81">
        <f>IF(C18=6/7,ROUND(C17*6/7,2),C17)</f>
        <v>321.25</v>
      </c>
      <c r="D19" s="81">
        <f aca="true" t="shared" si="1" ref="D19:M19">IF(D18=6/7,ROUND(D17*6/7,2),D17)</f>
        <v>331.25</v>
      </c>
      <c r="E19" s="81">
        <f t="shared" si="1"/>
        <v>352.25</v>
      </c>
      <c r="F19" s="81">
        <f t="shared" si="1"/>
        <v>350.25</v>
      </c>
      <c r="G19" s="81">
        <f t="shared" si="1"/>
        <v>350.5</v>
      </c>
      <c r="H19" s="81">
        <f t="shared" si="1"/>
        <v>370</v>
      </c>
      <c r="I19" s="81">
        <f t="shared" si="1"/>
        <v>380</v>
      </c>
      <c r="J19" s="81">
        <f t="shared" si="1"/>
        <v>381.75</v>
      </c>
      <c r="K19" s="81">
        <f t="shared" si="1"/>
        <v>377</v>
      </c>
      <c r="L19" s="81">
        <f t="shared" si="1"/>
        <v>306.43</v>
      </c>
      <c r="M19" s="81">
        <f t="shared" si="1"/>
        <v>316.93</v>
      </c>
      <c r="N19" s="40"/>
      <c r="O19" s="40"/>
      <c r="P19" s="40"/>
      <c r="Q19" s="40"/>
    </row>
    <row r="20" spans="1:17" ht="15" customHeight="1">
      <c r="A20" s="8"/>
      <c r="B20" s="123" t="s">
        <v>61</v>
      </c>
      <c r="C20" s="123"/>
      <c r="D20" s="123"/>
      <c r="E20" s="123"/>
      <c r="F20" s="123"/>
      <c r="G20" s="123"/>
      <c r="H20" s="123"/>
      <c r="I20" s="9"/>
      <c r="J20" s="9"/>
      <c r="K20" s="9"/>
      <c r="L20" s="9"/>
      <c r="M20" s="9"/>
      <c r="N20" s="10"/>
      <c r="O20" s="21"/>
      <c r="P20" s="9"/>
      <c r="Q20" s="124"/>
    </row>
    <row r="21" spans="2:17" ht="15" customHeight="1">
      <c r="B21" s="22" t="s">
        <v>32</v>
      </c>
      <c r="C21" s="23"/>
      <c r="D21" s="23"/>
      <c r="E21" s="23"/>
      <c r="F21" s="23"/>
      <c r="G21" s="23"/>
      <c r="H21" s="23"/>
      <c r="I21" s="24"/>
      <c r="O21" s="9"/>
      <c r="P21" s="26"/>
      <c r="Q21" s="124"/>
    </row>
    <row r="22" spans="2:17" ht="30" customHeight="1" thickBot="1">
      <c r="B22" s="134" t="s">
        <v>62</v>
      </c>
      <c r="C22" s="135"/>
      <c r="D22" s="135"/>
      <c r="E22" s="135"/>
      <c r="F22" s="135"/>
      <c r="G22" s="135"/>
      <c r="H22" s="135"/>
      <c r="I22" s="136"/>
      <c r="M22" s="130" t="s">
        <v>49</v>
      </c>
      <c r="N22" s="131"/>
      <c r="O22" s="80">
        <f>SUM(C19:M19)</f>
        <v>3837.6099999999997</v>
      </c>
      <c r="P22" s="51" t="s">
        <v>17</v>
      </c>
      <c r="Q22" s="79">
        <v>11</v>
      </c>
    </row>
    <row r="23" spans="2:17" ht="30" customHeight="1" thickBot="1">
      <c r="B23" s="103" t="s">
        <v>63</v>
      </c>
      <c r="C23" s="104"/>
      <c r="D23" s="104"/>
      <c r="E23" s="104"/>
      <c r="F23" s="104"/>
      <c r="G23" s="104"/>
      <c r="H23" s="104"/>
      <c r="I23" s="105"/>
      <c r="K23" s="11"/>
      <c r="L23" s="11"/>
      <c r="M23" s="127" t="s">
        <v>18</v>
      </c>
      <c r="N23" s="128"/>
      <c r="O23" s="128"/>
      <c r="P23" s="132">
        <f>O22/Q22</f>
        <v>348.8736363636363</v>
      </c>
      <c r="Q23" s="133"/>
    </row>
    <row r="24" ht="11.25" customHeight="1"/>
    <row r="25" ht="17.25" customHeight="1">
      <c r="A25" s="2" t="s">
        <v>33</v>
      </c>
    </row>
    <row r="26" ht="17.25" customHeight="1">
      <c r="A26" s="2" t="s">
        <v>34</v>
      </c>
    </row>
    <row r="27" spans="1:13" ht="18" customHeight="1" thickBot="1">
      <c r="A27" s="1" t="s">
        <v>21</v>
      </c>
      <c r="M27" s="1" t="s">
        <v>39</v>
      </c>
    </row>
    <row r="28" spans="2:17" ht="19.5" customHeight="1" thickBot="1">
      <c r="B28" s="13" t="s">
        <v>22</v>
      </c>
      <c r="C28" s="12"/>
      <c r="D28" s="12"/>
      <c r="E28" s="12"/>
      <c r="F28" s="12"/>
      <c r="G28" s="12"/>
      <c r="H28" s="12"/>
      <c r="I28" s="12"/>
      <c r="J28" s="12"/>
      <c r="K28" s="12"/>
      <c r="L28" s="14"/>
      <c r="M28" s="42" t="s">
        <v>46</v>
      </c>
      <c r="N28" s="43"/>
      <c r="O28" s="43"/>
      <c r="P28" s="43"/>
      <c r="Q28" s="44"/>
    </row>
    <row r="29" spans="2:17" ht="11.25" customHeight="1" thickTop="1">
      <c r="B29" s="14"/>
      <c r="C29" s="109"/>
      <c r="D29" s="110"/>
      <c r="E29" s="115" t="s">
        <v>23</v>
      </c>
      <c r="F29" s="115"/>
      <c r="G29" s="116"/>
      <c r="H29" s="115" t="s">
        <v>24</v>
      </c>
      <c r="I29" s="83" t="s">
        <v>25</v>
      </c>
      <c r="J29" s="15"/>
      <c r="L29" s="14"/>
      <c r="M29" s="45"/>
      <c r="N29" s="30"/>
      <c r="O29" s="29"/>
      <c r="P29" s="29"/>
      <c r="Q29" s="50"/>
    </row>
    <row r="30" spans="2:17" ht="12.75" customHeight="1">
      <c r="B30" s="14"/>
      <c r="C30" s="111"/>
      <c r="D30" s="112"/>
      <c r="E30" s="115"/>
      <c r="F30" s="115"/>
      <c r="G30" s="117"/>
      <c r="H30" s="115"/>
      <c r="I30" s="119">
        <f>C29*0.9*G29</f>
        <v>0</v>
      </c>
      <c r="J30" s="120"/>
      <c r="L30" s="14"/>
      <c r="M30" s="45" t="s">
        <v>51</v>
      </c>
      <c r="N30" s="30"/>
      <c r="O30" s="29" t="s">
        <v>42</v>
      </c>
      <c r="P30" s="29"/>
      <c r="Q30" s="50"/>
    </row>
    <row r="31" spans="2:17" ht="24" customHeight="1" thickBot="1">
      <c r="B31" s="14"/>
      <c r="C31" s="113"/>
      <c r="D31" s="114"/>
      <c r="E31" s="115"/>
      <c r="F31" s="115"/>
      <c r="G31" s="118"/>
      <c r="H31" s="115"/>
      <c r="I31" s="121"/>
      <c r="J31" s="122"/>
      <c r="L31" s="14"/>
      <c r="M31" s="45" t="s">
        <v>40</v>
      </c>
      <c r="N31" s="30"/>
      <c r="O31" s="29" t="s">
        <v>43</v>
      </c>
      <c r="P31" s="29"/>
      <c r="Q31" s="50"/>
    </row>
    <row r="32" spans="2:17" ht="13.5" customHeight="1" thickBot="1" thickTop="1">
      <c r="B32" s="16"/>
      <c r="C32" s="17"/>
      <c r="D32" s="18" t="s">
        <v>26</v>
      </c>
      <c r="E32" s="18"/>
      <c r="F32" s="18"/>
      <c r="G32" s="18"/>
      <c r="H32" s="18" t="s">
        <v>27</v>
      </c>
      <c r="I32" s="18"/>
      <c r="J32" s="18" t="s">
        <v>26</v>
      </c>
      <c r="K32" s="18"/>
      <c r="L32" s="14"/>
      <c r="M32" s="46" t="s">
        <v>41</v>
      </c>
      <c r="N32" s="17"/>
      <c r="O32" s="47" t="s">
        <v>44</v>
      </c>
      <c r="P32" s="47"/>
      <c r="Q32" s="48"/>
    </row>
    <row r="33" ht="24" customHeight="1" thickBot="1">
      <c r="B33" s="1" t="s">
        <v>55</v>
      </c>
    </row>
    <row r="34" spans="2:8" ht="24" customHeight="1" thickBot="1" thickTop="1">
      <c r="B34" s="20" t="s">
        <v>19</v>
      </c>
      <c r="C34" s="86"/>
      <c r="D34" s="88"/>
      <c r="E34" s="115" t="s">
        <v>28</v>
      </c>
      <c r="F34" s="124"/>
      <c r="G34" s="125">
        <f>ROUND(C34*6/7,2)</f>
        <v>0</v>
      </c>
      <c r="H34" s="126"/>
    </row>
    <row r="35" spans="3:7" ht="12.75" customHeight="1">
      <c r="C35" s="3" t="s">
        <v>29</v>
      </c>
      <c r="G35" s="1" t="s">
        <v>20</v>
      </c>
    </row>
    <row r="36" ht="18" customHeight="1"/>
    <row r="37" ht="18" customHeight="1"/>
    <row r="38" ht="18" customHeight="1"/>
  </sheetData>
  <sheetProtection/>
  <mergeCells count="29">
    <mergeCell ref="A7:A16"/>
    <mergeCell ref="A17:B17"/>
    <mergeCell ref="A18:B18"/>
    <mergeCell ref="A2:Q2"/>
    <mergeCell ref="M4:N4"/>
    <mergeCell ref="O4:Q4"/>
    <mergeCell ref="C7:K7"/>
    <mergeCell ref="L7:N7"/>
    <mergeCell ref="O7:O8"/>
    <mergeCell ref="P7:P8"/>
    <mergeCell ref="C34:D34"/>
    <mergeCell ref="E34:F34"/>
    <mergeCell ref="G34:H34"/>
    <mergeCell ref="O18:Q18"/>
    <mergeCell ref="A19:B19"/>
    <mergeCell ref="Q20:Q21"/>
    <mergeCell ref="B22:I22"/>
    <mergeCell ref="M22:N22"/>
    <mergeCell ref="B23:I23"/>
    <mergeCell ref="M23:O23"/>
    <mergeCell ref="M5:N5"/>
    <mergeCell ref="O5:Q5"/>
    <mergeCell ref="C29:D31"/>
    <mergeCell ref="E29:F31"/>
    <mergeCell ref="G29:G31"/>
    <mergeCell ref="H29:H31"/>
    <mergeCell ref="I30:J31"/>
    <mergeCell ref="P23:Q23"/>
    <mergeCell ref="B20:H20"/>
  </mergeCells>
  <dataValidations count="1">
    <dataValidation type="list" showInputMessage="1" showErrorMessage="1" sqref="C18:M18">
      <formula1>$U$1:$U$2</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takasaki</cp:lastModifiedBy>
  <cp:lastPrinted>2022-01-17T07:10:17Z</cp:lastPrinted>
  <dcterms:created xsi:type="dcterms:W3CDTF">2000-01-20T06:48:53Z</dcterms:created>
  <dcterms:modified xsi:type="dcterms:W3CDTF">2022-01-18T04:18:52Z</dcterms:modified>
  <cp:category/>
  <cp:version/>
  <cp:contentType/>
  <cp:contentStatus/>
</cp:coreProperties>
</file>