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_管理担当\⑤　事業所指定・実地指導\●●●事業所指定関連●●●\04　加算について\★処遇改善（特別）加算\★令和６年度処遇改善加算\20240401_【市→事業所】計画書の提出について\01_事業所へ通知\様式（HP掲載）\"/>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事業所個票10!$A$1:$AQ$53</definedName>
    <definedName name="_xlnm.Print_Area" localSheetId="2">事業所個票２!$A$1:$AQ$53</definedName>
    <definedName name="_xlnm.Print_Area" localSheetId="3">事業所個票３!$A$1:$AQ$53</definedName>
    <definedName name="_xlnm.Print_Area" localSheetId="4">事業所個票４!$A$1:$AQ$53</definedName>
    <definedName name="_xlnm.Print_Area" localSheetId="5">事業所個票５!$A$1:$AQ$53</definedName>
    <definedName name="_xlnm.Print_Area" localSheetId="6">事業所個票６!$A$1:$AQ$53</definedName>
    <definedName name="_xlnm.Print_Area" localSheetId="7">事業所個票７!$A$1:$AQ$53</definedName>
    <definedName name="_xlnm.Print_Area" localSheetId="8">事業所個票８!$A$1:$AQ$53</definedName>
    <definedName name="_xlnm.Print_Area" localSheetId="9">事業所個票９!$A$1:$AQ$53</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<sst xmlns="http://schemas.openxmlformats.org/spreadsheetml/2006/main" count="6470" uniqueCount="2378">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</sst>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6"/>
              <a:chExt cx="303832" cy="486937"/>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1"/>
              <a:chExt cx="301792" cy="78012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1"/>
              <a:chExt cx="308371" cy="762861"/>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5"/>
              <a:chExt cx="301792" cy="494816"/>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44" y="8168713"/>
              <a:chExt cx="217632"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9" y="8166045"/>
              <a:chExt cx="208649" cy="749766"/>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6"/>
              <a:chExt cx="303832" cy="486937"/>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1"/>
              <a:chExt cx="301792" cy="78012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1"/>
              <a:chExt cx="308371" cy="762861"/>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5"/>
              <a:chExt cx="301792" cy="494816"/>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44" y="8168713"/>
              <a:chExt cx="217632"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9" y="8166045"/>
              <a:chExt cx="208649" cy="749766"/>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6"/>
              <a:chExt cx="303832" cy="48693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1"/>
              <a:chExt cx="301792" cy="78012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1"/>
              <a:chExt cx="308371" cy="76286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5"/>
              <a:chExt cx="301792" cy="49481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44" y="8168713"/>
              <a:chExt cx="217632"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9" y="8166045"/>
              <a:chExt cx="208649" cy="74976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6"/>
              <a:chExt cx="303832" cy="486937"/>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1"/>
              <a:chExt cx="301792" cy="78012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1"/>
              <a:chExt cx="308371" cy="76286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5"/>
              <a:chExt cx="301792" cy="494816"/>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44" y="8168713"/>
              <a:chExt cx="217632"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9" y="8166045"/>
              <a:chExt cx="208649" cy="749766"/>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6"/>
              <a:chExt cx="303832" cy="486937"/>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1"/>
              <a:chExt cx="301792" cy="78012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1"/>
              <a:chExt cx="308371" cy="76286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5"/>
              <a:chExt cx="301792" cy="49481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44" y="8168713"/>
              <a:chExt cx="217632"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9" y="8166045"/>
              <a:chExt cx="208649" cy="749766"/>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6"/>
              <a:chExt cx="303832" cy="486937"/>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1"/>
              <a:chExt cx="301792" cy="78012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1"/>
              <a:chExt cx="308371" cy="76286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5"/>
              <a:chExt cx="301792" cy="494816"/>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44" y="8168713"/>
              <a:chExt cx="217632"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9" y="8166045"/>
              <a:chExt cx="208649" cy="749766"/>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06"/>
              <a:chExt cx="308373" cy="759907"/>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0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21"/>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5"/>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5"/>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5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3" y="8167918"/>
              <a:chExt cx="225515"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9" y="8167918"/>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3" y="8722149"/>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94" y="8163197"/>
              <a:chExt cx="208417" cy="74800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94" y="8163197"/>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94" y="864268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1" y="728649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1" y="728649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7" y="775093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6"/>
              <a:chExt cx="303832" cy="486937"/>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1"/>
              <a:chExt cx="301792" cy="78012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1"/>
              <a:chExt cx="308371" cy="762861"/>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5"/>
              <a:chExt cx="301792" cy="494816"/>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44" y="8168713"/>
              <a:chExt cx="217632"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9" y="8166045"/>
              <a:chExt cx="208649" cy="749766"/>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6"/>
              <a:chExt cx="303832" cy="486937"/>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1"/>
              <a:chExt cx="301792" cy="78012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1"/>
              <a:chExt cx="308371" cy="762861"/>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5"/>
              <a:chExt cx="301792" cy="494816"/>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44" y="8168713"/>
              <a:chExt cx="217632"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9" y="8166045"/>
              <a:chExt cx="208649" cy="749766"/>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6"/>
              <a:chExt cx="303832" cy="486937"/>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1"/>
              <a:chExt cx="301792" cy="78012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1"/>
              <a:chExt cx="308371" cy="762861"/>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5"/>
              <a:chExt cx="301792" cy="494816"/>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44" y="8168713"/>
              <a:chExt cx="217632"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9" y="8166045"/>
              <a:chExt cx="208649" cy="749766"/>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50"/>
  <sheetViews>
    <sheetView tabSelected="1" view="pageBreakPreview" zoomScaleNormal="120" zoomScaleSheetLayoutView="100" zoomScalePageLayoutView="64" workbookViewId="0">
      <selection activeCell="H6" sqref="H6:AK6"/>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5" t="s">
        <v>2018</v>
      </c>
      <c r="C8" s="976"/>
      <c r="D8" s="976"/>
      <c r="E8" s="976"/>
      <c r="F8" s="976"/>
      <c r="G8" s="977"/>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8"/>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164"/>
    </row>
    <row r="10" spans="1:39" s="165" customFormat="1" ht="16.5" customHeight="1">
      <c r="A10" s="164"/>
      <c r="B10" s="960"/>
      <c r="C10" s="961"/>
      <c r="D10" s="961"/>
      <c r="E10" s="961"/>
      <c r="F10" s="961"/>
      <c r="G10" s="962"/>
      <c r="H10" s="981"/>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2" t="s">
        <v>21</v>
      </c>
      <c r="C11" s="983"/>
      <c r="D11" s="983"/>
      <c r="E11" s="983"/>
      <c r="F11" s="983"/>
      <c r="G11" s="984"/>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73"/>
      <c r="AB13" s="973"/>
      <c r="AC13" s="973"/>
      <c r="AD13" s="973"/>
      <c r="AE13" s="973"/>
      <c r="AF13" s="973"/>
      <c r="AG13" s="973"/>
      <c r="AH13" s="973"/>
      <c r="AI13" s="973"/>
      <c r="AJ13" s="973"/>
      <c r="AK13" s="974"/>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5"/>
      <c r="R24" s="985"/>
      <c r="S24" s="985"/>
      <c r="T24" s="985"/>
      <c r="U24" s="985"/>
      <c r="V24" s="985"/>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CS/kz3cS2fn9NtKkrXEZRXWQNd+o2UmgpZkDRj9cSePJujsAJXJ5Jry/KE+Ab0dV4Tyck6VkCyX9ObSZbDkxQA==" saltValue="N33a36cWiPU+vOOFIADXFg==" spinCount="100000"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3" manualBreakCount="3">
    <brk id="41" max="37" man="1"/>
    <brk id="91" max="16383" man="1"/>
    <brk id="1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2331</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4jYCCyb9UP3lK1Y0prM8TI9RioXvgHYH3tDf1w+z+eyR94/ML+YrUFcvR0gdxr4EuVSogKOcBiDHOSENbwbAw==" saltValue="CZCUYpEVAVSBQ8dwJ2c6sw=="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2332</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0"/>
      <c r="AR2" s="430"/>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26"/>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29" t="s">
        <v>2110</v>
      </c>
      <c r="F15" s="54">
        <v>4</v>
      </c>
      <c r="G15" s="429" t="s">
        <v>2111</v>
      </c>
      <c r="H15" s="1153" t="s">
        <v>2112</v>
      </c>
      <c r="I15" s="1153"/>
      <c r="J15" s="1166"/>
      <c r="K15" s="54">
        <v>7</v>
      </c>
      <c r="L15" s="429" t="s">
        <v>2110</v>
      </c>
      <c r="M15" s="54">
        <v>3</v>
      </c>
      <c r="N15" s="429" t="s">
        <v>2111</v>
      </c>
      <c r="O15" s="429" t="s">
        <v>2113</v>
      </c>
      <c r="P15" s="104">
        <f>(K15*12+M15)-(D15*12+F15)+1</f>
        <v>12</v>
      </c>
      <c r="Q15" s="1153" t="s">
        <v>2114</v>
      </c>
      <c r="R15" s="1153"/>
      <c r="S15" s="105" t="s">
        <v>69</v>
      </c>
      <c r="U15" s="426"/>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2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2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2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2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2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2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2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2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2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2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2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2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2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27"/>
      <c r="AB42" s="427"/>
      <c r="AC42" s="136"/>
      <c r="AD42" s="1015" t="s">
        <v>15</v>
      </c>
      <c r="AE42" s="1015"/>
      <c r="AF42" s="1015"/>
      <c r="AG42" s="1015"/>
      <c r="AH42" s="1015"/>
      <c r="AI42" s="427"/>
      <c r="AJ42" s="427"/>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2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2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yWMpEqbiLeQIKE4+xVk9aqTQrbwxgEUj32Ktb3x3RmcLIEVPHR9djfBwDQY3HSK99QqMp2tDs51Ws3lTfbk9OQ==" saltValue="80zGIBV0nSJvcORKCK6WKw=="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5" t="s">
        <v>223</v>
      </c>
      <c r="B2" s="1237" t="s">
        <v>2238</v>
      </c>
      <c r="C2" s="1238"/>
      <c r="D2" s="1238"/>
      <c r="E2" s="1239"/>
      <c r="F2" s="1240" t="s">
        <v>2239</v>
      </c>
      <c r="G2" s="1241"/>
      <c r="H2" s="1241"/>
      <c r="I2" s="1235" t="s">
        <v>2240</v>
      </c>
      <c r="J2" s="1242"/>
      <c r="K2" s="1245" t="s">
        <v>2241</v>
      </c>
      <c r="L2" s="1246"/>
      <c r="M2" s="1246"/>
      <c r="N2" s="1246"/>
      <c r="O2" s="1246"/>
      <c r="P2" s="1246"/>
      <c r="Q2" s="1246"/>
      <c r="R2" s="1246"/>
      <c r="S2" s="1246"/>
      <c r="T2" s="1246"/>
      <c r="U2" s="1246"/>
      <c r="V2" s="1246"/>
      <c r="W2" s="1246"/>
      <c r="X2" s="1246"/>
      <c r="Y2" s="1246"/>
      <c r="Z2" s="1246"/>
      <c r="AA2" s="1246"/>
      <c r="AB2" s="1247"/>
      <c r="AC2" s="1232" t="s">
        <v>2242</v>
      </c>
      <c r="AD2" s="447"/>
      <c r="AE2" s="1228" t="s">
        <v>223</v>
      </c>
      <c r="AF2" s="1230" t="s">
        <v>2276</v>
      </c>
      <c r="AH2" s="442" t="s">
        <v>2243</v>
      </c>
      <c r="AI2" s="443" t="s">
        <v>2243</v>
      </c>
      <c r="AK2" s="449" t="s">
        <v>180</v>
      </c>
      <c r="AM2" s="449" t="s">
        <v>16</v>
      </c>
      <c r="AO2" s="450" t="s">
        <v>225</v>
      </c>
      <c r="AQ2" s="1222" t="s">
        <v>2007</v>
      </c>
      <c r="AR2" s="1225" t="s">
        <v>224</v>
      </c>
    </row>
    <row r="3" spans="1:44" ht="51.75" customHeight="1" thickBot="1">
      <c r="A3" s="1236"/>
      <c r="B3" s="1248" t="s">
        <v>227</v>
      </c>
      <c r="C3" s="1249"/>
      <c r="D3" s="1249"/>
      <c r="E3" s="1250"/>
      <c r="F3" s="1251" t="s">
        <v>228</v>
      </c>
      <c r="G3" s="1251"/>
      <c r="H3" s="1251"/>
      <c r="I3" s="1243"/>
      <c r="J3" s="1244"/>
      <c r="K3" s="1252" t="s">
        <v>229</v>
      </c>
      <c r="L3" s="1253"/>
      <c r="M3" s="1253"/>
      <c r="N3" s="1253"/>
      <c r="O3" s="1253"/>
      <c r="P3" s="1253"/>
      <c r="Q3" s="1253"/>
      <c r="R3" s="1253"/>
      <c r="S3" s="1253"/>
      <c r="T3" s="1253"/>
      <c r="U3" s="1253"/>
      <c r="V3" s="1253"/>
      <c r="W3" s="1253"/>
      <c r="X3" s="1253"/>
      <c r="Y3" s="1253"/>
      <c r="Z3" s="1253"/>
      <c r="AA3" s="1253"/>
      <c r="AB3" s="1254"/>
      <c r="AC3" s="1233"/>
      <c r="AD3" s="447"/>
      <c r="AE3" s="1229"/>
      <c r="AF3" s="1231"/>
      <c r="AH3" s="441" t="s">
        <v>2244</v>
      </c>
      <c r="AI3" s="444" t="s">
        <v>2244</v>
      </c>
      <c r="AK3" s="451"/>
      <c r="AM3" s="451"/>
      <c r="AO3" s="452" t="s">
        <v>18</v>
      </c>
      <c r="AQ3" s="1223"/>
      <c r="AR3" s="1226"/>
    </row>
    <row r="4" spans="1:44" ht="41.25" customHeight="1" thickBot="1">
      <c r="A4" s="1236"/>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4"/>
      <c r="AD4" s="447"/>
      <c r="AE4" s="1229"/>
      <c r="AF4" s="1231"/>
      <c r="AH4" s="441" t="s">
        <v>2279</v>
      </c>
      <c r="AI4" s="444" t="s">
        <v>2279</v>
      </c>
      <c r="AO4" s="452" t="s">
        <v>236</v>
      </c>
      <c r="AQ4" s="1224"/>
      <c r="AR4" s="122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7" t="s">
        <v>2238</v>
      </c>
      <c r="C3" s="1256" t="s">
        <v>2239</v>
      </c>
      <c r="D3" s="1256" t="s">
        <v>2240</v>
      </c>
      <c r="E3" s="1256" t="s">
        <v>226</v>
      </c>
      <c r="F3" s="1258" t="s">
        <v>2066</v>
      </c>
      <c r="G3" s="1256" t="s">
        <v>2102</v>
      </c>
      <c r="H3" s="1256"/>
      <c r="I3" s="1256" t="s">
        <v>2103</v>
      </c>
      <c r="J3" s="1256"/>
      <c r="K3" s="1256" t="s">
        <v>2104</v>
      </c>
      <c r="L3" s="1256"/>
      <c r="M3" s="1255" t="s">
        <v>2036</v>
      </c>
      <c r="N3" s="1255" t="s">
        <v>2037</v>
      </c>
      <c r="O3" s="1255" t="s">
        <v>2038</v>
      </c>
      <c r="P3" s="1255" t="s">
        <v>2039</v>
      </c>
      <c r="Q3" s="1255" t="s">
        <v>2040</v>
      </c>
      <c r="R3" s="1255" t="s">
        <v>2041</v>
      </c>
      <c r="S3" s="1255" t="s">
        <v>2042</v>
      </c>
    </row>
    <row r="4" spans="2:19">
      <c r="B4" s="1257"/>
      <c r="C4" s="1256"/>
      <c r="D4" s="1256"/>
      <c r="E4" s="1256"/>
      <c r="F4" s="1259"/>
      <c r="G4" s="1256"/>
      <c r="H4" s="1256"/>
      <c r="I4" s="1256"/>
      <c r="J4" s="1256"/>
      <c r="K4" s="1256"/>
      <c r="L4" s="1256"/>
      <c r="M4" s="1255"/>
      <c r="N4" s="1255"/>
      <c r="O4" s="1255"/>
      <c r="P4" s="1255"/>
      <c r="Q4" s="1255"/>
      <c r="R4" s="1255"/>
      <c r="S4" s="1255"/>
    </row>
    <row r="5" spans="2:19">
      <c r="B5" s="1257"/>
      <c r="C5" s="1256"/>
      <c r="D5" s="1256"/>
      <c r="E5" s="1256"/>
      <c r="F5" s="1260"/>
      <c r="G5" s="1256"/>
      <c r="H5" s="1256"/>
      <c r="I5" s="1256"/>
      <c r="J5" s="1256"/>
      <c r="K5" s="1256"/>
      <c r="L5" s="1256"/>
      <c r="M5" s="1255"/>
      <c r="N5" s="1255"/>
      <c r="O5" s="1255"/>
      <c r="P5" s="1255"/>
      <c r="Q5" s="1255"/>
      <c r="R5" s="1255"/>
      <c r="S5" s="1255"/>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2118</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76"/>
      <c r="AR2" s="7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2"/>
      <c r="Q5" s="1213"/>
      <c r="R5" s="1213"/>
      <c r="S5" s="1213"/>
      <c r="T5" s="1213"/>
      <c r="U5" s="1213"/>
      <c r="V5" s="1213"/>
      <c r="W5" s="1213"/>
      <c r="X5" s="1214"/>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127" t="str">
        <f>IFERROR(VLOOKUP(Y5,【参考】数式用!$A$5:$AB$37,MATCH(V11,【参考】数式用!$B$4:$AB$4,0)+1,FALSE),"")</f>
        <v/>
      </c>
      <c r="W12" s="1127"/>
      <c r="X12" s="1127"/>
      <c r="Y12" s="1127"/>
      <c r="Z12" s="1127"/>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102"/>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103" t="s">
        <v>2110</v>
      </c>
      <c r="F15" s="54">
        <v>4</v>
      </c>
      <c r="G15" s="103" t="s">
        <v>2111</v>
      </c>
      <c r="H15" s="1153" t="s">
        <v>2112</v>
      </c>
      <c r="I15" s="1153"/>
      <c r="J15" s="1166"/>
      <c r="K15" s="54">
        <v>7</v>
      </c>
      <c r="L15" s="103" t="s">
        <v>2110</v>
      </c>
      <c r="M15" s="54">
        <v>3</v>
      </c>
      <c r="N15" s="103" t="s">
        <v>2111</v>
      </c>
      <c r="O15" s="103" t="s">
        <v>2113</v>
      </c>
      <c r="P15" s="104">
        <f>(K15*12+M15)-(D15*12+F15)+1</f>
        <v>12</v>
      </c>
      <c r="Q15" s="1153" t="s">
        <v>2114</v>
      </c>
      <c r="R15" s="1153"/>
      <c r="S15" s="105" t="s">
        <v>69</v>
      </c>
      <c r="U15" s="102"/>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119"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119"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119"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119"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119"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119"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119"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119"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119"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119"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119" t="str">
        <f>IFERROR(IF(G9="特定加算なし","✓",""),"")</f>
        <v/>
      </c>
      <c r="W37" s="1023" t="s">
        <v>15</v>
      </c>
      <c r="X37" s="1024"/>
      <c r="Y37" s="1024"/>
      <c r="Z37" s="1025"/>
      <c r="AA37" s="1042"/>
      <c r="AB37" s="1043"/>
      <c r="AC37" s="1172" t="s">
        <v>2175</v>
      </c>
      <c r="AD37" s="1173"/>
      <c r="AE37" s="1173"/>
      <c r="AF37" s="1173"/>
      <c r="AG37" s="1174">
        <v>0</v>
      </c>
      <c r="AH37" s="1175"/>
      <c r="AI37" s="1042"/>
      <c r="AJ37" s="1043"/>
      <c r="AK37" s="1172" t="s">
        <v>2175</v>
      </c>
      <c r="AL37" s="1173"/>
      <c r="AM37" s="1173"/>
      <c r="AN37" s="1173"/>
      <c r="AO37" s="1174">
        <v>1</v>
      </c>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119"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119"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110"/>
      <c r="AB42" s="110"/>
      <c r="AC42" s="136"/>
      <c r="AD42" s="1015" t="s">
        <v>15</v>
      </c>
      <c r="AE42" s="1015"/>
      <c r="AF42" s="1015"/>
      <c r="AG42" s="1015"/>
      <c r="AH42" s="1015"/>
      <c r="AI42" s="110"/>
      <c r="AJ42" s="110"/>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119"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119"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70" t="s">
        <v>2357</v>
      </c>
      <c r="V56" s="1170"/>
      <c r="W56" s="1170"/>
      <c r="X56" s="1170"/>
      <c r="Y56" s="1170"/>
      <c r="Z56" s="1170"/>
      <c r="AA56" s="145"/>
      <c r="AB56" s="149"/>
      <c r="AC56" s="1170" t="str">
        <f>IF(F15=4,"R6.4～R6.5",IF(F15=5,"R6.5",""))</f>
        <v>R6.4～R6.5</v>
      </c>
      <c r="AD56" s="1170"/>
      <c r="AE56" s="1170"/>
      <c r="AF56" s="1170"/>
      <c r="AG56" s="1170"/>
      <c r="AH56" s="1170"/>
      <c r="AI56" s="150"/>
      <c r="AJ56" s="149"/>
      <c r="AK56" s="1170" t="str">
        <f>IF(OR(F15=4,F15=5),"R6.6","R"&amp;D15&amp;"."&amp;F15)&amp;"～R"&amp;K15&amp;"."&amp;M15</f>
        <v>R6.6～R7.3</v>
      </c>
      <c r="AL56" s="1170"/>
      <c r="AM56" s="1170"/>
      <c r="AN56" s="1170"/>
      <c r="AO56" s="1170"/>
      <c r="AP56" s="1170"/>
      <c r="AQ56" s="145"/>
      <c r="AR56" s="145"/>
      <c r="AS56" s="1176" t="s">
        <v>2202</v>
      </c>
      <c r="AT56" s="1176"/>
      <c r="AU56" s="1176"/>
      <c r="AV56" s="1176"/>
      <c r="AW56" s="1176" t="s">
        <v>2201</v>
      </c>
      <c r="AX56" s="1176"/>
      <c r="AY56" s="1176"/>
      <c r="AZ56" s="1176"/>
    </row>
    <row r="57" spans="2:86" ht="15.95" customHeight="1">
      <c r="U57" s="1018" t="s">
        <v>2358</v>
      </c>
      <c r="V57" s="1018"/>
      <c r="W57" s="1018"/>
      <c r="X57" s="1018"/>
      <c r="Y57" s="1018"/>
      <c r="Z57" s="152" t="str">
        <f>IF(AND(B9&lt;&gt;"処遇加算なし",F15=4),IF(V21="✓",1,IF(V22="✓",2,"")),"")</f>
        <v/>
      </c>
      <c r="AA57" s="145"/>
      <c r="AB57" s="149"/>
      <c r="AC57" s="1018" t="s">
        <v>2358</v>
      </c>
      <c r="AD57" s="1018"/>
      <c r="AE57" s="1018"/>
      <c r="AF57" s="1018"/>
      <c r="AG57" s="1018"/>
      <c r="AH57" s="425">
        <f>IF(AND(F15&lt;&gt;4,F15&lt;&gt;5),0,IF(AT8="○",1,0))</f>
        <v>0</v>
      </c>
      <c r="AI57" s="153"/>
      <c r="AJ57" s="149"/>
      <c r="AK57" s="1018" t="s">
        <v>2358</v>
      </c>
      <c r="AL57" s="1018"/>
      <c r="AM57" s="1018"/>
      <c r="AN57" s="1018"/>
      <c r="AO57" s="1018"/>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126" t="s">
        <v>2359</v>
      </c>
      <c r="V58" s="1126"/>
      <c r="W58" s="1126"/>
      <c r="X58" s="1126"/>
      <c r="Y58" s="1126"/>
      <c r="Z58" s="152" t="str">
        <f>IF(AND(B9&lt;&gt;"処遇加算なし",F15=4),IF(V24="✓",1,IF(V25="✓",2,IF(V26="✓",3,""))),"")</f>
        <v/>
      </c>
      <c r="AA58" s="145"/>
      <c r="AB58" s="149"/>
      <c r="AC58" s="1126" t="s">
        <v>2359</v>
      </c>
      <c r="AD58" s="1126"/>
      <c r="AE58" s="1126"/>
      <c r="AF58" s="1126"/>
      <c r="AG58" s="1126"/>
      <c r="AH58" s="425">
        <f>IF(AND(F15&lt;&gt;4,F15&lt;&gt;5),0,IF(AU8="○",1,3))</f>
        <v>3</v>
      </c>
      <c r="AI58" s="153"/>
      <c r="AJ58" s="149"/>
      <c r="AK58" s="1126" t="s">
        <v>2359</v>
      </c>
      <c r="AL58" s="1126"/>
      <c r="AM58" s="1126"/>
      <c r="AN58" s="1126"/>
      <c r="AO58" s="1126"/>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126" t="s">
        <v>2360</v>
      </c>
      <c r="V59" s="1126"/>
      <c r="W59" s="1126"/>
      <c r="X59" s="1126"/>
      <c r="Y59" s="1126"/>
      <c r="Z59" s="152" t="str">
        <f>IF(AND(B9&lt;&gt;"処遇加算なし",F15=4),IF(V28="✓",1,IF(V29="✓",2,IF(V30="✓",3,""))),"")</f>
        <v/>
      </c>
      <c r="AA59" s="145"/>
      <c r="AB59" s="149"/>
      <c r="AC59" s="1126" t="s">
        <v>2360</v>
      </c>
      <c r="AD59" s="1126"/>
      <c r="AE59" s="1126"/>
      <c r="AF59" s="1126"/>
      <c r="AG59" s="1126"/>
      <c r="AH59" s="425">
        <f>IF(AND(F15&lt;&gt;4,F15&lt;&gt;5),0,IF(AV8="○",1,3))</f>
        <v>3</v>
      </c>
      <c r="AI59" s="153"/>
      <c r="AJ59" s="149"/>
      <c r="AK59" s="1126" t="s">
        <v>2360</v>
      </c>
      <c r="AL59" s="1126"/>
      <c r="AM59" s="1126"/>
      <c r="AN59" s="1126"/>
      <c r="AO59" s="1126"/>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126" t="s">
        <v>2361</v>
      </c>
      <c r="V60" s="1126"/>
      <c r="W60" s="1126"/>
      <c r="X60" s="1126"/>
      <c r="Y60" s="1126"/>
      <c r="Z60" s="152" t="str">
        <f>IF(AND(B9&lt;&gt;"処遇加算なし",F15=4),IF(V32="✓",1,IF(V33="✓",2,"")),"")</f>
        <v/>
      </c>
      <c r="AA60" s="145"/>
      <c r="AB60" s="149"/>
      <c r="AC60" s="1126" t="s">
        <v>2361</v>
      </c>
      <c r="AD60" s="1126"/>
      <c r="AE60" s="1126"/>
      <c r="AF60" s="1126"/>
      <c r="AG60" s="1126"/>
      <c r="AH60" s="425">
        <f>IF(AND(F15&lt;&gt;4,F15&lt;&gt;5),0,IF(AW8="○",1,3))</f>
        <v>3</v>
      </c>
      <c r="AI60" s="153"/>
      <c r="AJ60" s="149"/>
      <c r="AK60" s="1126" t="s">
        <v>2361</v>
      </c>
      <c r="AL60" s="1126"/>
      <c r="AM60" s="1126"/>
      <c r="AN60" s="1126"/>
      <c r="AO60" s="1126"/>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126" t="s">
        <v>2362</v>
      </c>
      <c r="V61" s="1126"/>
      <c r="W61" s="1126"/>
      <c r="X61" s="1126"/>
      <c r="Y61" s="1126"/>
      <c r="Z61" s="152" t="str">
        <f>IF(AND(B9&lt;&gt;"処遇加算なし",F15=4),IF(V36="✓",1,IF(V37="✓",2,"")),"")</f>
        <v/>
      </c>
      <c r="AA61" s="145"/>
      <c r="AB61" s="149"/>
      <c r="AC61" s="1126" t="s">
        <v>2362</v>
      </c>
      <c r="AD61" s="1126"/>
      <c r="AE61" s="1126"/>
      <c r="AF61" s="1126"/>
      <c r="AG61" s="1126"/>
      <c r="AH61" s="425">
        <f>IF(AND(F15&lt;&gt;4,F15&lt;&gt;5),0,IF(AX8="○",1,2))</f>
        <v>2</v>
      </c>
      <c r="AI61" s="153"/>
      <c r="AJ61" s="149"/>
      <c r="AK61" s="1126" t="s">
        <v>2362</v>
      </c>
      <c r="AL61" s="1126"/>
      <c r="AM61" s="1126"/>
      <c r="AN61" s="1126"/>
      <c r="AO61" s="1126"/>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126" t="s">
        <v>2363</v>
      </c>
      <c r="V62" s="1126"/>
      <c r="W62" s="1126"/>
      <c r="X62" s="1126"/>
      <c r="Y62" s="1126"/>
      <c r="Z62" s="152" t="str">
        <f>IF(AND(B9&lt;&gt;"処遇加算なし",F15=4),IF(V40="✓",1,IF(V41="✓",2,"")),"")</f>
        <v/>
      </c>
      <c r="AA62" s="145"/>
      <c r="AB62" s="149"/>
      <c r="AC62" s="1126" t="s">
        <v>2363</v>
      </c>
      <c r="AD62" s="1126"/>
      <c r="AE62" s="1126"/>
      <c r="AF62" s="1126"/>
      <c r="AG62" s="1126"/>
      <c r="AH62" s="425">
        <f>IF(AND(F15&lt;&gt;4,F15&lt;&gt;5),0,IF(AY8="○",1,2))</f>
        <v>2</v>
      </c>
      <c r="AI62" s="153"/>
      <c r="AJ62" s="149"/>
      <c r="AK62" s="1126" t="s">
        <v>2363</v>
      </c>
      <c r="AL62" s="1126"/>
      <c r="AM62" s="1126"/>
      <c r="AN62" s="1126"/>
      <c r="AO62" s="1126"/>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018" t="s">
        <v>2364</v>
      </c>
      <c r="V63" s="1018"/>
      <c r="W63" s="1018"/>
      <c r="X63" s="1018"/>
      <c r="Y63" s="1018"/>
      <c r="Z63" s="152" t="str">
        <f>IF(AND(B9&lt;&gt;"処遇加算なし",F15=4),IF(V44="✓",1,IF(V45="✓",2,"")),"")</f>
        <v/>
      </c>
      <c r="AA63" s="145"/>
      <c r="AB63" s="149"/>
      <c r="AC63" s="1018" t="s">
        <v>2364</v>
      </c>
      <c r="AD63" s="1018"/>
      <c r="AE63" s="1018"/>
      <c r="AF63" s="1018"/>
      <c r="AG63" s="1018"/>
      <c r="AH63" s="425">
        <f>IF(AND(F15&lt;&gt;4,F15&lt;&gt;5),0,IF(AZ8="○",1,2))</f>
        <v>2</v>
      </c>
      <c r="AI63" s="153"/>
      <c r="AJ63" s="149"/>
      <c r="AK63" s="1018" t="s">
        <v>2364</v>
      </c>
      <c r="AL63" s="1018"/>
      <c r="AM63" s="1018"/>
      <c r="AN63" s="1018"/>
      <c r="AO63" s="1018"/>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r18yXaCDyvKaZGybszSh6IGhBFj0J3U2LGsc7iqD14SyqL7HXJsW4jhx0FV9w3TAgfbhAFq+l3iz3BVEI0WNA==" saltValue="4N1PolgBqLsvhJfrkmPaOQ==" spinCount="100000"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2324</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2"/>
      <c r="Q5" s="1213"/>
      <c r="R5" s="1213"/>
      <c r="S5" s="1213"/>
      <c r="T5" s="1213"/>
      <c r="U5" s="1213"/>
      <c r="V5" s="1213"/>
      <c r="W5" s="1213"/>
      <c r="X5" s="1214"/>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127" t="str">
        <f>IFERROR(VLOOKUP(Y5,【参考】数式用!$A$5:$AB$37,MATCH(V11,【参考】数式用!$B$4:$AB$4,0)+1,FALSE),"")</f>
        <v/>
      </c>
      <c r="W12" s="1127"/>
      <c r="X12" s="1127"/>
      <c r="Y12" s="1127"/>
      <c r="Z12" s="1127"/>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v>0</v>
      </c>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7yn7DbbSQ9xbAlGtBivxzN7yHpmV0o62GWWy15ZTYK3BIPAVX3EFC+oI+bEjZUEKH5YaRLXZtxQo0GYloTMAA==" saltValue="4rFw8i4BYari3KQkrnqpl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2325</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532"/>
      <c r="AR2" s="532"/>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528"/>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531" t="s">
        <v>2110</v>
      </c>
      <c r="F15" s="54">
        <v>4</v>
      </c>
      <c r="G15" s="531" t="s">
        <v>2111</v>
      </c>
      <c r="H15" s="1153" t="s">
        <v>2112</v>
      </c>
      <c r="I15" s="1153"/>
      <c r="J15" s="1166"/>
      <c r="K15" s="54">
        <v>7</v>
      </c>
      <c r="L15" s="531" t="s">
        <v>2110</v>
      </c>
      <c r="M15" s="54">
        <v>3</v>
      </c>
      <c r="N15" s="531" t="s">
        <v>2111</v>
      </c>
      <c r="O15" s="531" t="s">
        <v>2113</v>
      </c>
      <c r="P15" s="104">
        <f>(K15*12+M15)-(D15*12+F15)+1</f>
        <v>12</v>
      </c>
      <c r="Q15" s="1153" t="s">
        <v>2114</v>
      </c>
      <c r="R15" s="1153"/>
      <c r="S15" s="105" t="s">
        <v>69</v>
      </c>
      <c r="U15" s="528"/>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530"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530"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530"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530"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530"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530"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530"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530"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530"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530"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530"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530"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530"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529"/>
      <c r="AB42" s="529"/>
      <c r="AC42" s="136"/>
      <c r="AD42" s="1015" t="s">
        <v>15</v>
      </c>
      <c r="AE42" s="1015"/>
      <c r="AF42" s="1015"/>
      <c r="AG42" s="1015"/>
      <c r="AH42" s="1015"/>
      <c r="AI42" s="529"/>
      <c r="AJ42" s="529"/>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530"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530"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C8X9kQnxZj7g7gdJCKgmGmuR8BvZb4CY9Rj7TMpgypZjTdu33+dP5Lwx3Yn2nuFTFaBiCsTS7RBDJODU5gPcw==" saltValue="hb9hywX77WhSvb7/lvkLF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2326</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0"/>
      <c r="AR2" s="430"/>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26"/>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29" t="s">
        <v>2110</v>
      </c>
      <c r="F15" s="54">
        <v>4</v>
      </c>
      <c r="G15" s="429" t="s">
        <v>2111</v>
      </c>
      <c r="H15" s="1153" t="s">
        <v>2112</v>
      </c>
      <c r="I15" s="1153"/>
      <c r="J15" s="1166"/>
      <c r="K15" s="54">
        <v>7</v>
      </c>
      <c r="L15" s="429" t="s">
        <v>2110</v>
      </c>
      <c r="M15" s="54">
        <v>3</v>
      </c>
      <c r="N15" s="429" t="s">
        <v>2111</v>
      </c>
      <c r="O15" s="429" t="s">
        <v>2113</v>
      </c>
      <c r="P15" s="104">
        <f>(K15*12+M15)-(D15*12+F15)+1</f>
        <v>12</v>
      </c>
      <c r="Q15" s="1153" t="s">
        <v>2114</v>
      </c>
      <c r="R15" s="1153"/>
      <c r="S15" s="105" t="s">
        <v>69</v>
      </c>
      <c r="U15" s="426"/>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2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2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2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2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2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2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2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2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2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2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2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2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2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27"/>
      <c r="AB42" s="427"/>
      <c r="AC42" s="136"/>
      <c r="AD42" s="1015" t="s">
        <v>15</v>
      </c>
      <c r="AE42" s="1015"/>
      <c r="AF42" s="1015"/>
      <c r="AG42" s="1015"/>
      <c r="AH42" s="1015"/>
      <c r="AI42" s="427"/>
      <c r="AJ42" s="427"/>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2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2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Ht5xi0fTOnmd5bL/I4LRxhdh0ufw3EW0pLcJpRfEUOuZabmHxvdO/Yr8ncs1pJaXLNRb+8oTCh3lpcHMLb3g==" saltValue="DFtd3GFM0/tzHgi5dOdz4Q=="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2327</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Vvbf04t00jeooksmemXePKLm/ppIk+fBszq7nRTIcVct8sQKx5+UJei5aIZus3ko9RMukcT+BuxxolVcyf5g==" saltValue="HPcH7NnQ1SoHLxWfsluQ+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2328</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dSYHgQf0SaYx1BDu7ejqP+Pqpj0bBOuQbCWPlsjNZA9fFLyB5s1Zf1ThuH9tBG30p4hmjdqii3GC0IQwZ89aA==" saltValue="K+IlpVkihBL0PiORiNCnH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2329</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0i8uTAsYcSxq/pNf2BAk81cjD234zaIMDskkFNBHlf35zXZCIHFa6KQe3xs0drlLhhNL9fkwiqSbSRy+bH2Nw==" saltValue="YvE3uWjYIHvU4DXaDx3X8g=="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7" t="s">
        <v>2330</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5.95"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5.95"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5.95"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5.95"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5.95"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l/bxmygaUEEYJw5SfBj31zIDEbEFdUDjnYTiffTL0IbZP4jVlB0HZqV/CaCC2KnDnuwFj9sZuoxVLBm5QZjYg==" saltValue="g6ipNVu9hjXMnIZ3JoI+rQ=="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takasaki</cp:lastModifiedBy>
  <cp:lastPrinted>2024-03-18T06:59:04Z</cp:lastPrinted>
  <dcterms:created xsi:type="dcterms:W3CDTF">2015-06-05T18:19:34Z</dcterms:created>
  <dcterms:modified xsi:type="dcterms:W3CDTF">2024-04-15T08:21:57Z</dcterms:modified>
</cp:coreProperties>
</file>