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0" yWindow="1725" windowWidth="7170" windowHeight="8865" tabRatio="731" activeTab="0"/>
  </bookViews>
  <sheets>
    <sheet name="計算表（通所介護）" sheetId="1" r:id="rId1"/>
    <sheet name="記入例（通所介護）" sheetId="2" r:id="rId2"/>
  </sheets>
  <definedNames>
    <definedName name="_xlfn.IFERROR" hidden="1">#NAME?</definedName>
    <definedName name="_xlnm.Print_Area" localSheetId="1">'記入例（通所介護）'!$A$1:$Q$34</definedName>
    <definedName name="_xlnm.Print_Area" localSheetId="0">'計算表（通所介護）'!$A$1:$Q$34</definedName>
  </definedNames>
  <calcPr fullCalcOnLoad="1"/>
</workbook>
</file>

<file path=xl/sharedStrings.xml><?xml version="1.0" encoding="utf-8"?>
<sst xmlns="http://schemas.openxmlformats.org/spreadsheetml/2006/main" count="135" uniqueCount="70">
  <si>
    <t>４月</t>
  </si>
  <si>
    <t>５月</t>
  </si>
  <si>
    <t>６月</t>
  </si>
  <si>
    <t>７月</t>
  </si>
  <si>
    <t>８月</t>
  </si>
  <si>
    <t>９月</t>
  </si>
  <si>
    <t>１０月</t>
  </si>
  <si>
    <t>１１月</t>
  </si>
  <si>
    <t>１２月</t>
  </si>
  <si>
    <t>１月</t>
  </si>
  <si>
    <t>２月</t>
  </si>
  <si>
    <t>事業所番号</t>
  </si>
  <si>
    <t>３月</t>
  </si>
  <si>
    <t>人数</t>
  </si>
  <si>
    <t>計</t>
  </si>
  <si>
    <t>営業月数（ｂ）</t>
  </si>
  <si>
    <t>月平均利用延人数（ｃ）=　　　　　　　　　　　　　　　　　　　　　　　　　　　　　　　(a)÷(b)</t>
  </si>
  <si>
    <t>◎該当事業所のみ記入</t>
  </si>
  <si>
    <t>（ｃ’）</t>
  </si>
  <si>
    <t>　●平均利用延人数見込み数推計</t>
  </si>
  <si>
    <t>　　　　　計算方法　　　・・・（運営規程の定員）　×　９０％　×　（月平均の営業日数）</t>
  </si>
  <si>
    <t>×　０．９　×</t>
  </si>
  <si>
    <t>＝</t>
  </si>
  <si>
    <t>（ｃ）</t>
  </si>
  <si>
    <t>（人）</t>
  </si>
  <si>
    <t>（日数/月）</t>
  </si>
  <si>
    <t>×６／７＝</t>
  </si>
  <si>
    <t>↑（C)の数</t>
  </si>
  <si>
    <t>報酬区分</t>
  </si>
  <si>
    <t>補正</t>
  </si>
  <si>
    <t>２．当該年度の事業実績が６月に満たない事業所（新規指定又は再開の場合を含む）又は、前年度から定員を概ね２５％以上変更して事業を実施しようとしている</t>
  </si>
  <si>
    <t>　事業所は、便宜上、定員の９０％に月平均の営業日数を乗じて得た数で判断する</t>
  </si>
  <si>
    <t>１．当該年度の事業実績が６月以上ある事業所は、以下の計算表により算出してください</t>
  </si>
  <si>
    <t>年月</t>
  </si>
  <si>
    <t>【算定区分】</t>
  </si>
  <si>
    <t>７５０人超９００人以下</t>
  </si>
  <si>
    <t>９００人超</t>
  </si>
  <si>
    <r>
      <t>　　●平均利用延人員数計算表</t>
    </r>
    <r>
      <rPr>
        <sz val="11"/>
        <color indexed="10"/>
        <rFont val="ＭＳ Ｐゴシック"/>
        <family val="3"/>
      </rPr>
      <t>（2分の1や4分の3の計算を行わずに実数を入れてください）</t>
    </r>
  </si>
  <si>
    <t>１又は２により算出した月平均利用延べ人員数</t>
  </si>
  <si>
    <t>実人数計</t>
  </si>
  <si>
    <t>補正後</t>
  </si>
  <si>
    <t>前年度利用延人数（ａ）</t>
  </si>
  <si>
    <t>通常規模型事業所</t>
  </si>
  <si>
    <t>大規模型事業所（Ⅰ）</t>
  </si>
  <si>
    <t>大規模型事業所（Ⅱ）</t>
  </si>
  <si>
    <t>（様式１）</t>
  </si>
  <si>
    <t>最終人数</t>
  </si>
  <si>
    <t>毎日営業（正月等以外）</t>
  </si>
  <si>
    <t>３時間以上５時間未満　　　　　　（２時間～３時間を含む）</t>
  </si>
  <si>
    <t>５時間以上７時間未満</t>
  </si>
  <si>
    <t>７時間以上９時間未満</t>
  </si>
  <si>
    <r>
      <t>※　但し，</t>
    </r>
    <r>
      <rPr>
        <b/>
        <i/>
        <u val="single"/>
        <sz val="11"/>
        <rFont val="ＭＳ Ｐゴシック"/>
        <family val="3"/>
      </rPr>
      <t>正月等以外は，毎日営業している事業所</t>
    </r>
    <r>
      <rPr>
        <sz val="11"/>
        <rFont val="ＭＳ Ｐゴシック"/>
        <family val="3"/>
      </rPr>
      <t>は上記で算出した（ｃ）に７分の６を乗じて（小数点第三位を四捨五入）得た数を月平均利用延べ人数とする。</t>
    </r>
  </si>
  <si>
    <t>（様式１）（記入例）</t>
  </si>
  <si>
    <t>事業所名</t>
  </si>
  <si>
    <t>○○デイサービスセンター</t>
  </si>
  <si>
    <t>７５０人以下</t>
  </si>
  <si>
    <t>予防通所介護相当
（５時間未満）</t>
  </si>
  <si>
    <t>予防通所介護相当
（５時間以上７時間未満）</t>
  </si>
  <si>
    <t>予防通所介護相当
（７時間以上９時間未満）</t>
  </si>
  <si>
    <t>※平成30年度から時間区分が変更されているため、所要時間を上記報酬区分にあてはめて入力してください。</t>
  </si>
  <si>
    <t>（注）予防通所介護相当サービスの利用者について</t>
  </si>
  <si>
    <t>※同時にサービス提供を受けた者の最大数を営業日ごとに加え計算しても差し支えない（７時間以上９時間未満に記入する）　　　　　　　　　　　　　　　　　　　　　　　</t>
  </si>
  <si>
    <t>通所介護と予防通所介護相当サービスの指定を併せて受けており，かつこれらの事業を一体的に実施している事業所のみ、予防通所介護相当サービスの利用者数を加える</t>
  </si>
  <si>
    <t>令和３年</t>
  </si>
  <si>
    <t>前年</t>
  </si>
  <si>
    <t>当年</t>
  </si>
  <si>
    <t>←毎日営業した月は「6/7」を入力する</t>
  </si>
  <si>
    <t>令和４年度規模別報酬区分計算表（通所介護）</t>
  </si>
  <si>
    <t>令和４年</t>
  </si>
  <si>
    <t>年度規模別報酬区分計算表（通所介護）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</si>
</sst>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00_ "/>
    <numFmt numFmtId="178" formatCode="0.000000000_ "/>
    <numFmt numFmtId="179" formatCode="#,##0.0;[Red]\-#,##0.0"/>
    <numFmt numFmtId="180" formatCode="[$-411]ggge&quot;年&quot;m&quot;月&quot;d&quot;日&quot;;@"/>
    <numFmt numFmtId="181" formatCode="0_ "/>
    <numFmt numFmtId="182" formatCode="0_);\(0\)"/>
    <numFmt numFmtId="183" formatCode="#\ ?/4"/>
    <numFmt numFmtId="184" formatCode="#\ ?/2"/>
    <numFmt numFmtId="185" formatCode="0.00_);[Red]\(0.00\)"/>
    <numFmt numFmtId="186" formatCode="#,##0.0000;[Red]\-#,##0.0000"/>
    <numFmt numFmtId="187" formatCode="0.0_ "/>
    <numFmt numFmtId="188" formatCode="0.00_ "/>
  </numFmts>
  <fonts count="51">
    <font>
      <sz val="11"/>
      <name val="ＭＳ Ｐゴシック"/>
      <family val="3"/>
    </font>
    <font>
      <sz val="6"/>
      <name val="ＭＳ Ｐゴシック"/>
      <family val="3"/>
    </font>
    <font>
      <b/>
      <sz val="11"/>
      <name val="ＭＳ Ｐゴシック"/>
      <family val="3"/>
    </font>
    <font>
      <sz val="10"/>
      <name val="ＭＳ Ｐゴシック"/>
      <family val="3"/>
    </font>
    <font>
      <b/>
      <i/>
      <u val="single"/>
      <sz val="11"/>
      <name val="ＭＳ Ｐゴシック"/>
      <family val="3"/>
    </font>
    <font>
      <sz val="18"/>
      <name val="HGP明朝E"/>
      <family val="1"/>
    </font>
    <font>
      <sz val="14"/>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11"/>
      <color indexed="55"/>
      <name val="ＭＳ Ｐゴシック"/>
      <family val="3"/>
    </font>
    <font>
      <sz val="11"/>
      <color indexed="19"/>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FF0000"/>
      <name val="ＭＳ Ｐゴシック"/>
      <family val="3"/>
    </font>
    <font>
      <sz val="11"/>
      <color theme="0" tint="-0.3499799966812134"/>
      <name val="ＭＳ Ｐゴシック"/>
      <family val="3"/>
    </font>
    <font>
      <sz val="11"/>
      <color theme="2" tint="-0.4999699890613556"/>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medium"/>
      <right>
        <color indexed="63"/>
      </right>
      <top>
        <color indexed="63"/>
      </top>
      <bottom style="medium"/>
    </border>
    <border>
      <left>
        <color indexed="63"/>
      </left>
      <right>
        <color indexed="63"/>
      </right>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hair"/>
      <bottom style="hair"/>
    </border>
    <border diagonalUp="1">
      <left style="thin"/>
      <right style="thin"/>
      <top style="thin"/>
      <bottom>
        <color indexed="63"/>
      </bottom>
      <diagonal style="thin"/>
    </border>
    <border diagonalUp="1">
      <left style="thin"/>
      <right style="thin"/>
      <top style="hair"/>
      <bottom style="hair"/>
      <diagonal style="thin"/>
    </border>
    <border diagonalUp="1">
      <left style="thin"/>
      <right style="thin"/>
      <top>
        <color indexed="63"/>
      </top>
      <bottom style="thin"/>
      <diagonal style="thin"/>
    </border>
    <border diagonalUp="1">
      <left>
        <color indexed="63"/>
      </left>
      <right style="thin"/>
      <top>
        <color indexed="63"/>
      </top>
      <bottom>
        <color indexed="63"/>
      </bottom>
      <diagonal style="thin"/>
    </border>
    <border diagonalUp="1">
      <left>
        <color indexed="63"/>
      </left>
      <right style="thin"/>
      <top style="hair"/>
      <bottom style="hair"/>
      <diagonal style="thin"/>
    </border>
    <border diagonalUp="1">
      <left>
        <color indexed="63"/>
      </left>
      <right style="thin"/>
      <top>
        <color indexed="63"/>
      </top>
      <bottom style="thin"/>
      <diagonal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color indexed="63"/>
      </bottom>
    </border>
    <border diagonalUp="1">
      <left style="thin"/>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20" xfId="0" applyFont="1" applyBorder="1" applyAlignment="1">
      <alignment horizontal="right" vertical="center"/>
    </xf>
    <xf numFmtId="38" fontId="0" fillId="0" borderId="12" xfId="49" applyFont="1" applyBorder="1" applyAlignment="1">
      <alignment vertical="center"/>
    </xf>
    <xf numFmtId="0" fontId="48" fillId="0" borderId="0" xfId="0" applyFont="1" applyAlignment="1">
      <alignment vertical="center"/>
    </xf>
    <xf numFmtId="0" fontId="0" fillId="0" borderId="21"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vertical="center"/>
    </xf>
    <xf numFmtId="0" fontId="0" fillId="0" borderId="26" xfId="0" applyBorder="1" applyAlignment="1">
      <alignment horizontal="center" vertical="center"/>
    </xf>
    <xf numFmtId="0" fontId="0" fillId="0" borderId="10" xfId="0" applyBorder="1" applyAlignment="1">
      <alignment vertical="center"/>
    </xf>
    <xf numFmtId="38" fontId="0" fillId="0" borderId="10" xfId="49" applyFont="1" applyBorder="1" applyAlignment="1">
      <alignment vertical="center"/>
    </xf>
    <xf numFmtId="0" fontId="6" fillId="0" borderId="0" xfId="0" applyFont="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7" xfId="0" applyBorder="1" applyAlignment="1">
      <alignment vertical="center"/>
    </xf>
    <xf numFmtId="38" fontId="0" fillId="0" borderId="27" xfId="49" applyFont="1" applyBorder="1" applyAlignment="1">
      <alignment vertical="center"/>
    </xf>
    <xf numFmtId="0" fontId="0" fillId="0" borderId="27" xfId="0" applyBorder="1" applyAlignment="1">
      <alignment horizontal="center" vertical="center"/>
    </xf>
    <xf numFmtId="0" fontId="49" fillId="33" borderId="28" xfId="0" applyFont="1" applyFill="1" applyBorder="1" applyAlignment="1">
      <alignment vertical="center"/>
    </xf>
    <xf numFmtId="0" fontId="49" fillId="33" borderId="29" xfId="0" applyFont="1" applyFill="1" applyBorder="1" applyAlignment="1">
      <alignment vertical="center"/>
    </xf>
    <xf numFmtId="0" fontId="49" fillId="33" borderId="30" xfId="0" applyFont="1" applyFill="1" applyBorder="1" applyAlignment="1">
      <alignment vertical="center"/>
    </xf>
    <xf numFmtId="0" fontId="49" fillId="33" borderId="31" xfId="0" applyFont="1" applyFill="1" applyBorder="1" applyAlignment="1">
      <alignment vertical="center"/>
    </xf>
    <xf numFmtId="0" fontId="49" fillId="33" borderId="32" xfId="0" applyFont="1" applyFill="1" applyBorder="1" applyAlignment="1">
      <alignment vertical="center"/>
    </xf>
    <xf numFmtId="0" fontId="49" fillId="33" borderId="33" xfId="0" applyFont="1" applyFill="1" applyBorder="1" applyAlignment="1">
      <alignment vertical="center"/>
    </xf>
    <xf numFmtId="0" fontId="50" fillId="33" borderId="30" xfId="0" applyFont="1" applyFill="1" applyBorder="1" applyAlignment="1">
      <alignment vertical="center"/>
    </xf>
    <xf numFmtId="0" fontId="0" fillId="0" borderId="15" xfId="0" applyBorder="1" applyAlignment="1">
      <alignment horizontal="left" vertical="center"/>
    </xf>
    <xf numFmtId="0" fontId="0" fillId="0" borderId="14" xfId="0" applyBorder="1" applyAlignment="1">
      <alignment horizontal="center" vertical="center"/>
    </xf>
    <xf numFmtId="0" fontId="0" fillId="0" borderId="34" xfId="0" applyBorder="1" applyAlignment="1">
      <alignmen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wrapText="1"/>
    </xf>
    <xf numFmtId="183" fontId="0" fillId="0" borderId="27" xfId="0" applyNumberFormat="1" applyBorder="1" applyAlignment="1">
      <alignment vertical="center"/>
    </xf>
    <xf numFmtId="184" fontId="0" fillId="0" borderId="37" xfId="0" applyNumberFormat="1" applyBorder="1" applyAlignment="1">
      <alignment vertical="center"/>
    </xf>
    <xf numFmtId="12" fontId="0" fillId="33" borderId="10" xfId="0" applyNumberFormat="1" applyFill="1" applyBorder="1" applyAlignment="1">
      <alignment vertical="center"/>
    </xf>
    <xf numFmtId="12" fontId="0" fillId="33" borderId="27" xfId="0" applyNumberFormat="1" applyFill="1" applyBorder="1" applyAlignment="1">
      <alignment vertical="center"/>
    </xf>
    <xf numFmtId="0" fontId="49" fillId="33" borderId="13" xfId="0" applyFont="1" applyFill="1" applyBorder="1" applyAlignment="1">
      <alignment vertical="center"/>
    </xf>
    <xf numFmtId="56" fontId="0" fillId="0" borderId="0" xfId="0" applyNumberFormat="1" applyAlignment="1">
      <alignment vertical="center"/>
    </xf>
    <xf numFmtId="56" fontId="0" fillId="0" borderId="0" xfId="0" applyNumberFormat="1" applyAlignment="1" quotePrefix="1">
      <alignment vertical="center"/>
    </xf>
    <xf numFmtId="0" fontId="0" fillId="0" borderId="0" xfId="0" applyAlignment="1" quotePrefix="1">
      <alignment vertical="center"/>
    </xf>
    <xf numFmtId="0" fontId="49" fillId="33" borderId="38" xfId="0" applyFont="1" applyFill="1" applyBorder="1" applyAlignment="1">
      <alignment vertical="center"/>
    </xf>
    <xf numFmtId="40" fontId="0" fillId="0" borderId="13" xfId="49" applyNumberFormat="1" applyFont="1" applyBorder="1" applyAlignment="1">
      <alignment vertical="center"/>
    </xf>
    <xf numFmtId="40" fontId="0" fillId="0" borderId="13" xfId="0" applyNumberFormat="1" applyBorder="1" applyAlignment="1">
      <alignment vertical="center"/>
    </xf>
    <xf numFmtId="12" fontId="0" fillId="0" borderId="0" xfId="0" applyNumberFormat="1" applyAlignment="1" quotePrefix="1">
      <alignment vertical="center"/>
    </xf>
    <xf numFmtId="12" fontId="0" fillId="0" borderId="13" xfId="49" applyNumberFormat="1" applyFont="1" applyBorder="1" applyAlignment="1" applyProtection="1" quotePrefix="1">
      <alignment vertical="center"/>
      <protection locked="0"/>
    </xf>
    <xf numFmtId="182" fontId="0" fillId="0" borderId="10" xfId="0" applyNumberFormat="1" applyBorder="1" applyAlignment="1" applyProtection="1">
      <alignment vertical="center"/>
      <protection locked="0"/>
    </xf>
    <xf numFmtId="182" fontId="0" fillId="0" borderId="27" xfId="0" applyNumberFormat="1" applyBorder="1" applyAlignment="1" applyProtection="1">
      <alignment vertical="center"/>
      <protection locked="0"/>
    </xf>
    <xf numFmtId="182" fontId="0" fillId="0" borderId="12" xfId="0" applyNumberFormat="1" applyBorder="1" applyAlignment="1" applyProtection="1">
      <alignment vertical="center"/>
      <protection locked="0"/>
    </xf>
    <xf numFmtId="182" fontId="0" fillId="0" borderId="39" xfId="0" applyNumberFormat="1" applyBorder="1" applyAlignment="1" applyProtection="1">
      <alignment vertical="center"/>
      <protection locked="0"/>
    </xf>
    <xf numFmtId="182" fontId="0" fillId="0" borderId="37" xfId="0" applyNumberFormat="1" applyBorder="1" applyAlignment="1" applyProtection="1">
      <alignment vertical="center"/>
      <protection locked="0"/>
    </xf>
    <xf numFmtId="182" fontId="0" fillId="0" borderId="0" xfId="0" applyNumberFormat="1" applyBorder="1" applyAlignment="1" applyProtection="1">
      <alignment vertical="center"/>
      <protection locked="0"/>
    </xf>
    <xf numFmtId="182" fontId="0" fillId="0" borderId="40" xfId="0" applyNumberFormat="1" applyBorder="1" applyAlignment="1" applyProtection="1">
      <alignment vertical="center"/>
      <protection locked="0"/>
    </xf>
    <xf numFmtId="182" fontId="0" fillId="0" borderId="41" xfId="0" applyNumberFormat="1" applyBorder="1" applyAlignment="1" applyProtection="1">
      <alignment vertical="center"/>
      <protection locked="0"/>
    </xf>
    <xf numFmtId="182" fontId="0" fillId="0" borderId="42" xfId="0" applyNumberFormat="1" applyBorder="1" applyAlignment="1" applyProtection="1">
      <alignment vertical="center"/>
      <protection locked="0"/>
    </xf>
    <xf numFmtId="182" fontId="0" fillId="0" borderId="43" xfId="0" applyNumberFormat="1" applyBorder="1" applyAlignment="1" applyProtection="1">
      <alignment vertical="center"/>
      <protection locked="0"/>
    </xf>
    <xf numFmtId="182" fontId="0" fillId="0" borderId="44" xfId="0" applyNumberFormat="1" applyBorder="1" applyAlignment="1" applyProtection="1">
      <alignment vertical="center"/>
      <protection locked="0"/>
    </xf>
    <xf numFmtId="182" fontId="0" fillId="0" borderId="45" xfId="0" applyNumberFormat="1" applyBorder="1" applyAlignment="1" applyProtection="1">
      <alignment vertical="center"/>
      <protection locked="0"/>
    </xf>
    <xf numFmtId="182" fontId="0" fillId="0" borderId="25" xfId="0" applyNumberFormat="1" applyBorder="1" applyAlignment="1" applyProtection="1">
      <alignment vertical="center"/>
      <protection locked="0"/>
    </xf>
    <xf numFmtId="182" fontId="0" fillId="0" borderId="46" xfId="0" applyNumberFormat="1" applyBorder="1" applyAlignment="1" applyProtection="1">
      <alignment vertical="center"/>
      <protection locked="0"/>
    </xf>
    <xf numFmtId="12" fontId="0" fillId="0" borderId="13" xfId="49" applyNumberFormat="1" applyFont="1" applyBorder="1" applyAlignment="1" applyProtection="1">
      <alignment vertical="center"/>
      <protection locked="0"/>
    </xf>
    <xf numFmtId="38" fontId="0" fillId="0" borderId="10" xfId="49" applyFont="1" applyBorder="1" applyAlignment="1" applyProtection="1">
      <alignment vertical="center"/>
      <protection locked="0"/>
    </xf>
    <xf numFmtId="0" fontId="0" fillId="0" borderId="0" xfId="0" applyFill="1" applyAlignment="1">
      <alignment vertical="center"/>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0" fillId="0" borderId="47"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0" fillId="0" borderId="16" xfId="0" applyBorder="1" applyAlignment="1">
      <alignment vertical="center"/>
    </xf>
    <xf numFmtId="0" fontId="5" fillId="0" borderId="0" xfId="0" applyFont="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1" xfId="0" applyBorder="1" applyAlignment="1">
      <alignment horizontal="center" vertical="center" textRotation="255"/>
    </xf>
    <xf numFmtId="0" fontId="0" fillId="0" borderId="39" xfId="0" applyBorder="1" applyAlignment="1">
      <alignment horizontal="center" vertical="center" textRotation="255"/>
    </xf>
    <xf numFmtId="0" fontId="0" fillId="0" borderId="45" xfId="0" applyBorder="1" applyAlignment="1">
      <alignment horizontal="center" vertical="center" textRotation="255"/>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textRotation="255"/>
    </xf>
    <xf numFmtId="0" fontId="0" fillId="0" borderId="0" xfId="0" applyAlignment="1">
      <alignment horizontal="center" vertical="center"/>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55" xfId="0" applyBorder="1" applyAlignment="1">
      <alignment horizontal="left" vertical="center" wrapText="1"/>
    </xf>
    <xf numFmtId="0" fontId="0" fillId="0" borderId="24" xfId="0" applyFont="1" applyBorder="1" applyAlignment="1">
      <alignment vertical="center" shrinkToFit="1"/>
    </xf>
    <xf numFmtId="0" fontId="0" fillId="0" borderId="26" xfId="0" applyFont="1" applyBorder="1" applyAlignment="1">
      <alignment vertical="center" shrinkToFit="1"/>
    </xf>
    <xf numFmtId="0" fontId="0" fillId="0" borderId="56" xfId="0"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40" fontId="0" fillId="0" borderId="48" xfId="49" applyNumberFormat="1" applyFont="1" applyBorder="1" applyAlignment="1">
      <alignment horizontal="center" vertical="center"/>
    </xf>
    <xf numFmtId="40" fontId="0" fillId="0" borderId="49" xfId="0" applyNumberFormat="1" applyBorder="1" applyAlignment="1">
      <alignment horizontal="center" vertical="center"/>
    </xf>
    <xf numFmtId="0" fontId="0" fillId="33" borderId="24" xfId="0" applyFont="1" applyFill="1" applyBorder="1" applyAlignment="1">
      <alignment vertical="center" wrapText="1"/>
    </xf>
    <xf numFmtId="0" fontId="0" fillId="0" borderId="11" xfId="0" applyBorder="1" applyAlignment="1">
      <alignment vertical="center" wrapText="1"/>
    </xf>
    <xf numFmtId="0" fontId="0" fillId="0" borderId="26" xfId="0" applyBorder="1" applyAlignment="1">
      <alignment vertical="center" wrapText="1"/>
    </xf>
    <xf numFmtId="188" fontId="0" fillId="0" borderId="59" xfId="0" applyNumberFormat="1" applyBorder="1" applyAlignment="1">
      <alignment horizontal="center" vertical="center"/>
    </xf>
    <xf numFmtId="188" fontId="0" fillId="0" borderId="60" xfId="0" applyNumberFormat="1" applyBorder="1" applyAlignment="1">
      <alignment horizontal="center" vertical="center"/>
    </xf>
    <xf numFmtId="188" fontId="0" fillId="0" borderId="61" xfId="0" applyNumberFormat="1" applyBorder="1" applyAlignment="1">
      <alignment horizontal="center" vertical="center"/>
    </xf>
    <xf numFmtId="188" fontId="0" fillId="0" borderId="62" xfId="0" applyNumberFormat="1" applyBorder="1" applyAlignment="1">
      <alignment horizontal="center" vertical="center"/>
    </xf>
    <xf numFmtId="0" fontId="0" fillId="0" borderId="0" xfId="0" applyBorder="1" applyAlignment="1">
      <alignment horizontal="center" vertical="center"/>
    </xf>
    <xf numFmtId="188" fontId="0" fillId="0" borderId="63" xfId="0" applyNumberFormat="1" applyBorder="1" applyAlignment="1">
      <alignment horizontal="center" vertical="center"/>
    </xf>
    <xf numFmtId="188" fontId="0" fillId="0" borderId="64" xfId="0" applyNumberFormat="1" applyBorder="1" applyAlignment="1">
      <alignment horizontal="center" vertical="center"/>
    </xf>
    <xf numFmtId="0" fontId="0" fillId="0" borderId="51"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V34"/>
  <sheetViews>
    <sheetView tabSelected="1" zoomScale="85" zoomScaleNormal="85" zoomScalePageLayoutView="0" workbookViewId="0" topLeftCell="A1">
      <selection activeCell="A3" sqref="A3"/>
    </sheetView>
  </sheetViews>
  <sheetFormatPr defaultColWidth="9.00390625" defaultRowHeight="13.5"/>
  <cols>
    <col min="1" max="1" width="4.50390625" style="1" customWidth="1"/>
    <col min="2" max="2" width="23.125" style="1" customWidth="1"/>
    <col min="3" max="14" width="9.625" style="1" customWidth="1"/>
    <col min="15" max="16" width="8.75390625" style="1" customWidth="1"/>
    <col min="17" max="17" width="9.25390625" style="1" customWidth="1"/>
    <col min="18" max="18" width="11.125" style="1" customWidth="1"/>
    <col min="19" max="16384" width="9.00390625" style="1" customWidth="1"/>
  </cols>
  <sheetData>
    <row r="1" spans="1:22" ht="15" customHeight="1">
      <c r="A1" s="31" t="s">
        <v>45</v>
      </c>
      <c r="U1" s="64">
        <v>0.8571428571428571</v>
      </c>
      <c r="V1" s="60"/>
    </row>
    <row r="2" spans="1:17" ht="21" customHeight="1">
      <c r="A2" s="90" t="s">
        <v>69</v>
      </c>
      <c r="B2" s="90"/>
      <c r="C2" s="90"/>
      <c r="D2" s="90"/>
      <c r="E2" s="90"/>
      <c r="F2" s="90"/>
      <c r="G2" s="90"/>
      <c r="H2" s="90"/>
      <c r="I2" s="90"/>
      <c r="J2" s="90"/>
      <c r="K2" s="90"/>
      <c r="L2" s="90"/>
      <c r="M2" s="90"/>
      <c r="N2" s="90"/>
      <c r="O2" s="90"/>
      <c r="P2" s="90"/>
      <c r="Q2" s="90"/>
    </row>
    <row r="3" ht="7.5" customHeight="1" thickBot="1"/>
    <row r="4" spans="2:17" ht="21" customHeight="1" thickBot="1">
      <c r="B4"/>
      <c r="C4" s="82"/>
      <c r="D4" s="82"/>
      <c r="E4" s="82"/>
      <c r="F4" s="82"/>
      <c r="M4" s="91" t="s">
        <v>11</v>
      </c>
      <c r="N4" s="92"/>
      <c r="O4" s="93"/>
      <c r="P4" s="94"/>
      <c r="Q4" s="95"/>
    </row>
    <row r="5" spans="1:17" ht="21" customHeight="1" thickBot="1">
      <c r="A5" s="2" t="s">
        <v>32</v>
      </c>
      <c r="M5" s="91" t="s">
        <v>53</v>
      </c>
      <c r="N5" s="92"/>
      <c r="O5" s="93"/>
      <c r="P5" s="94"/>
      <c r="Q5" s="95"/>
    </row>
    <row r="6" ht="20.25" customHeight="1">
      <c r="A6" s="1" t="s">
        <v>37</v>
      </c>
    </row>
    <row r="7" spans="1:17" ht="15" customHeight="1">
      <c r="A7" s="96" t="s">
        <v>13</v>
      </c>
      <c r="B7" s="4" t="s">
        <v>33</v>
      </c>
      <c r="C7" s="99" t="s">
        <v>64</v>
      </c>
      <c r="D7" s="100"/>
      <c r="E7" s="100"/>
      <c r="F7" s="100"/>
      <c r="G7" s="100"/>
      <c r="H7" s="100"/>
      <c r="I7" s="100"/>
      <c r="J7" s="100"/>
      <c r="K7" s="101"/>
      <c r="L7" s="102" t="s">
        <v>65</v>
      </c>
      <c r="M7" s="102"/>
      <c r="N7" s="103"/>
      <c r="O7" s="104" t="s">
        <v>39</v>
      </c>
      <c r="P7" s="104" t="s">
        <v>40</v>
      </c>
      <c r="Q7" s="4" t="s">
        <v>28</v>
      </c>
    </row>
    <row r="8" spans="1:17" ht="15" customHeight="1">
      <c r="A8" s="97"/>
      <c r="B8" s="4" t="s">
        <v>28</v>
      </c>
      <c r="C8" s="26" t="s">
        <v>0</v>
      </c>
      <c r="D8" s="8" t="s">
        <v>1</v>
      </c>
      <c r="E8" s="5" t="s">
        <v>2</v>
      </c>
      <c r="F8" s="8" t="s">
        <v>3</v>
      </c>
      <c r="G8" s="8" t="s">
        <v>4</v>
      </c>
      <c r="H8" s="28" t="s">
        <v>5</v>
      </c>
      <c r="I8" s="5" t="s">
        <v>6</v>
      </c>
      <c r="J8" s="8" t="s">
        <v>7</v>
      </c>
      <c r="K8" s="8" t="s">
        <v>8</v>
      </c>
      <c r="L8" s="5" t="s">
        <v>9</v>
      </c>
      <c r="M8" s="8" t="s">
        <v>10</v>
      </c>
      <c r="N8" s="28" t="s">
        <v>12</v>
      </c>
      <c r="O8" s="105"/>
      <c r="P8" s="105"/>
      <c r="Q8" s="6" t="s">
        <v>29</v>
      </c>
    </row>
    <row r="9" spans="1:17" ht="30" customHeight="1">
      <c r="A9" s="97"/>
      <c r="B9" s="7" t="s">
        <v>48</v>
      </c>
      <c r="C9" s="66"/>
      <c r="D9" s="66"/>
      <c r="E9" s="66"/>
      <c r="F9" s="66"/>
      <c r="G9" s="66"/>
      <c r="H9" s="66"/>
      <c r="I9" s="66"/>
      <c r="J9" s="66"/>
      <c r="K9" s="66"/>
      <c r="L9" s="66"/>
      <c r="M9" s="66"/>
      <c r="N9" s="37"/>
      <c r="O9" s="29">
        <f aca="true" t="shared" si="0" ref="O9:O14">SUM(C9:M9)</f>
        <v>0</v>
      </c>
      <c r="P9" s="30">
        <f>O9*0.5</f>
        <v>0</v>
      </c>
      <c r="Q9" s="54">
        <v>0.5</v>
      </c>
    </row>
    <row r="10" spans="1:17" ht="30" customHeight="1">
      <c r="A10" s="97"/>
      <c r="B10" s="36" t="s">
        <v>49</v>
      </c>
      <c r="C10" s="67"/>
      <c r="D10" s="67"/>
      <c r="E10" s="67"/>
      <c r="F10" s="67"/>
      <c r="G10" s="67"/>
      <c r="H10" s="67"/>
      <c r="I10" s="67"/>
      <c r="J10" s="67"/>
      <c r="K10" s="67"/>
      <c r="L10" s="67"/>
      <c r="M10" s="67"/>
      <c r="N10" s="38"/>
      <c r="O10" s="34">
        <f t="shared" si="0"/>
        <v>0</v>
      </c>
      <c r="P10" s="35">
        <f>O10*0.75</f>
        <v>0</v>
      </c>
      <c r="Q10" s="53">
        <v>0.75</v>
      </c>
    </row>
    <row r="11" spans="1:17" ht="30" customHeight="1">
      <c r="A11" s="97"/>
      <c r="B11" s="6" t="s">
        <v>50</v>
      </c>
      <c r="C11" s="68"/>
      <c r="D11" s="68"/>
      <c r="E11" s="68"/>
      <c r="F11" s="68"/>
      <c r="G11" s="68"/>
      <c r="H11" s="68"/>
      <c r="I11" s="68"/>
      <c r="J11" s="68"/>
      <c r="K11" s="68"/>
      <c r="L11" s="68"/>
      <c r="M11" s="68"/>
      <c r="N11" s="39"/>
      <c r="O11" s="21">
        <f t="shared" si="0"/>
        <v>0</v>
      </c>
      <c r="P11" s="21">
        <f>O11</f>
        <v>0</v>
      </c>
      <c r="Q11" s="43"/>
    </row>
    <row r="12" spans="1:17" ht="30" customHeight="1">
      <c r="A12" s="97"/>
      <c r="B12" s="83" t="s">
        <v>56</v>
      </c>
      <c r="C12" s="69"/>
      <c r="D12" s="70"/>
      <c r="E12" s="71"/>
      <c r="F12" s="70"/>
      <c r="G12" s="70"/>
      <c r="H12" s="72"/>
      <c r="I12" s="71"/>
      <c r="J12" s="70"/>
      <c r="K12" s="73"/>
      <c r="L12" s="71"/>
      <c r="M12" s="70"/>
      <c r="N12" s="40"/>
      <c r="O12" s="29">
        <f t="shared" si="0"/>
        <v>0</v>
      </c>
      <c r="P12" s="30">
        <f>O12*0.5</f>
        <v>0</v>
      </c>
      <c r="Q12" s="55">
        <v>0.5</v>
      </c>
    </row>
    <row r="13" spans="1:17" ht="30" customHeight="1">
      <c r="A13" s="97"/>
      <c r="B13" s="84" t="s">
        <v>57</v>
      </c>
      <c r="C13" s="74"/>
      <c r="D13" s="67"/>
      <c r="E13" s="75"/>
      <c r="F13" s="67"/>
      <c r="G13" s="67"/>
      <c r="H13" s="76"/>
      <c r="I13" s="75"/>
      <c r="J13" s="67"/>
      <c r="K13" s="67"/>
      <c r="L13" s="75"/>
      <c r="M13" s="67"/>
      <c r="N13" s="41"/>
      <c r="O13" s="34">
        <f t="shared" si="0"/>
        <v>0</v>
      </c>
      <c r="P13" s="35">
        <f>O13*0.75</f>
        <v>0</v>
      </c>
      <c r="Q13" s="56">
        <v>0.75</v>
      </c>
    </row>
    <row r="14" spans="1:17" ht="30" customHeight="1">
      <c r="A14" s="98"/>
      <c r="B14" s="85" t="s">
        <v>58</v>
      </c>
      <c r="C14" s="77"/>
      <c r="D14" s="68"/>
      <c r="E14" s="78"/>
      <c r="F14" s="68"/>
      <c r="G14" s="68"/>
      <c r="H14" s="79"/>
      <c r="I14" s="78"/>
      <c r="J14" s="68"/>
      <c r="K14" s="68"/>
      <c r="L14" s="78"/>
      <c r="M14" s="68"/>
      <c r="N14" s="42"/>
      <c r="O14" s="21">
        <f t="shared" si="0"/>
        <v>0</v>
      </c>
      <c r="P14" s="21">
        <f>O14</f>
        <v>0</v>
      </c>
      <c r="Q14" s="43"/>
    </row>
    <row r="15" spans="1:19" ht="30" customHeight="1">
      <c r="A15" s="106" t="s">
        <v>14</v>
      </c>
      <c r="B15" s="101"/>
      <c r="C15" s="62">
        <f>C9*Q9+C10*Q10+C11*1+C12*Q12+C13*Q13+C14*1</f>
        <v>0</v>
      </c>
      <c r="D15" s="62">
        <f>D9*Q9+D10*Q10+D11*1+D12*Q12+D13*Q13+D14*1</f>
        <v>0</v>
      </c>
      <c r="E15" s="62">
        <f>E9*Q9+E10*Q10+E11*1+E12*Q12+E13*Q13+E14*1</f>
        <v>0</v>
      </c>
      <c r="F15" s="62">
        <f>F9*Q9+F10*Q10+F11*1+F12*Q12+F13*Q13+F14*1</f>
        <v>0</v>
      </c>
      <c r="G15" s="62">
        <f>G9*Q9+G10*Q10+G11*1+G12*Q12+G13*Q13+G14*1</f>
        <v>0</v>
      </c>
      <c r="H15" s="62">
        <f>H9*Q9+H10*Q10+H11*1+H12*Q12+H13*Q13+H14*1</f>
        <v>0</v>
      </c>
      <c r="I15" s="62">
        <f>I9*Q9+I10*Q10+I11*1+I12*Q12+I13*Q13+I14*1</f>
        <v>0</v>
      </c>
      <c r="J15" s="62">
        <f>J9*Q9+J10*Q10+J11*1+J12*Q12+J13*Q13+J14*1</f>
        <v>0</v>
      </c>
      <c r="K15" s="62">
        <f>K9*Q9+K10*Q10+K11*1+K12*Q12+K13*Q13+K14*1</f>
        <v>0</v>
      </c>
      <c r="L15" s="62">
        <f>L9*Q9+L10*Q10+L11*1+L12*Q12+L13*Q13+L14*1</f>
        <v>0</v>
      </c>
      <c r="M15" s="62">
        <f>M9*Q9+M10*Q10+M11*1+M12*Q12+M13*Q13+M14*1</f>
        <v>0</v>
      </c>
      <c r="N15" s="42"/>
      <c r="O15" s="42"/>
      <c r="P15" s="42"/>
      <c r="Q15" s="42"/>
      <c r="S15" s="58"/>
    </row>
    <row r="16" spans="1:22" ht="30" customHeight="1">
      <c r="A16" s="99" t="s">
        <v>47</v>
      </c>
      <c r="B16" s="101"/>
      <c r="C16" s="65"/>
      <c r="D16" s="80"/>
      <c r="E16" s="80"/>
      <c r="F16" s="80"/>
      <c r="G16" s="80"/>
      <c r="H16" s="80"/>
      <c r="I16" s="80"/>
      <c r="J16" s="80"/>
      <c r="K16" s="80"/>
      <c r="L16" s="80"/>
      <c r="M16" s="80"/>
      <c r="N16" s="57"/>
      <c r="O16" s="120" t="s">
        <v>66</v>
      </c>
      <c r="P16" s="121"/>
      <c r="Q16" s="122"/>
      <c r="S16" s="59"/>
      <c r="U16" s="58"/>
      <c r="V16" s="58"/>
    </row>
    <row r="17" spans="1:17" ht="30" customHeight="1">
      <c r="A17" s="99" t="s">
        <v>46</v>
      </c>
      <c r="B17" s="101"/>
      <c r="C17" s="62">
        <f>IF(C16=6/7,ROUND(C15*6/7,2),C15)</f>
        <v>0</v>
      </c>
      <c r="D17" s="62">
        <f aca="true" t="shared" si="1" ref="D17:M17">IF(D16=6/7,ROUND(D15*6/7,2),D15)</f>
        <v>0</v>
      </c>
      <c r="E17" s="62">
        <f t="shared" si="1"/>
        <v>0</v>
      </c>
      <c r="F17" s="62">
        <f t="shared" si="1"/>
        <v>0</v>
      </c>
      <c r="G17" s="62">
        <f t="shared" si="1"/>
        <v>0</v>
      </c>
      <c r="H17" s="62">
        <f t="shared" si="1"/>
        <v>0</v>
      </c>
      <c r="I17" s="62">
        <f t="shared" si="1"/>
        <v>0</v>
      </c>
      <c r="J17" s="62">
        <f t="shared" si="1"/>
        <v>0</v>
      </c>
      <c r="K17" s="62">
        <f t="shared" si="1"/>
        <v>0</v>
      </c>
      <c r="L17" s="62">
        <f t="shared" si="1"/>
        <v>0</v>
      </c>
      <c r="M17" s="62">
        <f t="shared" si="1"/>
        <v>0</v>
      </c>
      <c r="N17" s="57"/>
      <c r="O17" s="61"/>
      <c r="P17" s="61"/>
      <c r="Q17" s="61"/>
    </row>
    <row r="18" spans="1:17" ht="15" customHeight="1">
      <c r="A18" s="9"/>
      <c r="B18" s="86" t="s">
        <v>59</v>
      </c>
      <c r="C18" s="10"/>
      <c r="D18" s="10"/>
      <c r="E18" s="10"/>
      <c r="F18" s="10"/>
      <c r="G18" s="10"/>
      <c r="H18" s="10"/>
      <c r="I18" s="10"/>
      <c r="J18" s="10"/>
      <c r="K18" s="10"/>
      <c r="L18" s="10"/>
      <c r="M18" s="10"/>
      <c r="N18" s="11"/>
      <c r="O18" s="10"/>
      <c r="P18" s="10"/>
      <c r="Q18" s="107"/>
    </row>
    <row r="19" spans="2:17" ht="15" customHeight="1">
      <c r="B19" s="23" t="s">
        <v>60</v>
      </c>
      <c r="C19" s="24"/>
      <c r="D19" s="24"/>
      <c r="E19" s="24"/>
      <c r="F19" s="24"/>
      <c r="G19" s="24"/>
      <c r="H19" s="24"/>
      <c r="I19" s="25"/>
      <c r="O19" s="10"/>
      <c r="P19" s="27"/>
      <c r="Q19" s="107"/>
    </row>
    <row r="20" spans="2:17" ht="30" customHeight="1" thickBot="1">
      <c r="B20" s="108" t="s">
        <v>62</v>
      </c>
      <c r="C20" s="109"/>
      <c r="D20" s="109"/>
      <c r="E20" s="109"/>
      <c r="F20" s="109"/>
      <c r="G20" s="109"/>
      <c r="H20" s="109"/>
      <c r="I20" s="110"/>
      <c r="M20" s="111" t="s">
        <v>41</v>
      </c>
      <c r="N20" s="112"/>
      <c r="O20" s="63">
        <f>SUM(C17:M17)</f>
        <v>0</v>
      </c>
      <c r="P20" s="52" t="s">
        <v>15</v>
      </c>
      <c r="Q20" s="81"/>
    </row>
    <row r="21" spans="2:17" ht="30" customHeight="1" thickBot="1">
      <c r="B21" s="113" t="s">
        <v>61</v>
      </c>
      <c r="C21" s="114"/>
      <c r="D21" s="114"/>
      <c r="E21" s="114"/>
      <c r="F21" s="114"/>
      <c r="G21" s="114"/>
      <c r="H21" s="114"/>
      <c r="I21" s="115"/>
      <c r="K21" s="12"/>
      <c r="L21" s="12"/>
      <c r="M21" s="116" t="s">
        <v>16</v>
      </c>
      <c r="N21" s="117"/>
      <c r="O21" s="117"/>
      <c r="P21" s="118">
        <f>_xlfn.IFERROR(O20/Q20,0)</f>
        <v>0</v>
      </c>
      <c r="Q21" s="119"/>
    </row>
    <row r="22" ht="11.25" customHeight="1"/>
    <row r="23" ht="11.25" customHeight="1"/>
    <row r="24" ht="17.25" customHeight="1">
      <c r="A24" s="2" t="s">
        <v>30</v>
      </c>
    </row>
    <row r="25" ht="17.25" customHeight="1">
      <c r="A25" s="2" t="s">
        <v>31</v>
      </c>
    </row>
    <row r="26" spans="1:13" ht="18" customHeight="1" thickBot="1">
      <c r="A26" s="1" t="s">
        <v>19</v>
      </c>
      <c r="M26" s="1" t="s">
        <v>34</v>
      </c>
    </row>
    <row r="27" spans="2:17" ht="19.5" customHeight="1" thickBot="1">
      <c r="B27" s="14" t="s">
        <v>20</v>
      </c>
      <c r="C27" s="13"/>
      <c r="D27" s="13"/>
      <c r="E27" s="13"/>
      <c r="F27" s="13"/>
      <c r="G27" s="13"/>
      <c r="H27" s="13"/>
      <c r="I27" s="13"/>
      <c r="J27" s="13"/>
      <c r="K27" s="13"/>
      <c r="L27" s="15"/>
      <c r="M27" s="44" t="s">
        <v>38</v>
      </c>
      <c r="N27" s="45"/>
      <c r="O27" s="45"/>
      <c r="P27" s="45"/>
      <c r="Q27" s="46"/>
    </row>
    <row r="28" spans="2:17" ht="11.25" customHeight="1" thickTop="1">
      <c r="B28" s="15"/>
      <c r="C28" s="130"/>
      <c r="D28" s="131"/>
      <c r="E28" s="127" t="s">
        <v>21</v>
      </c>
      <c r="F28" s="127"/>
      <c r="G28" s="136"/>
      <c r="H28" s="127" t="s">
        <v>22</v>
      </c>
      <c r="I28" s="16" t="s">
        <v>23</v>
      </c>
      <c r="J28" s="17"/>
      <c r="L28" s="15"/>
      <c r="M28" s="47" t="s">
        <v>55</v>
      </c>
      <c r="N28" s="33"/>
      <c r="O28" s="32" t="s">
        <v>42</v>
      </c>
      <c r="P28" s="32"/>
      <c r="Q28" s="51"/>
    </row>
    <row r="29" spans="2:17" ht="12.75" customHeight="1">
      <c r="B29" s="15"/>
      <c r="C29" s="132"/>
      <c r="D29" s="133"/>
      <c r="E29" s="127"/>
      <c r="F29" s="127"/>
      <c r="G29" s="137"/>
      <c r="H29" s="127"/>
      <c r="I29" s="123">
        <f>C28*0.9*G28</f>
        <v>0</v>
      </c>
      <c r="J29" s="124"/>
      <c r="L29" s="15"/>
      <c r="M29" s="89" t="s">
        <v>35</v>
      </c>
      <c r="N29" s="87"/>
      <c r="O29" s="87" t="s">
        <v>43</v>
      </c>
      <c r="P29" s="87"/>
      <c r="Q29" s="88"/>
    </row>
    <row r="30" spans="2:17" ht="24" customHeight="1" thickBot="1">
      <c r="B30" s="15"/>
      <c r="C30" s="134"/>
      <c r="D30" s="135"/>
      <c r="E30" s="127"/>
      <c r="F30" s="127"/>
      <c r="G30" s="138"/>
      <c r="H30" s="127"/>
      <c r="I30" s="125"/>
      <c r="J30" s="126"/>
      <c r="L30" s="15"/>
      <c r="M30" s="89"/>
      <c r="N30" s="87"/>
      <c r="O30" s="87"/>
      <c r="P30" s="87"/>
      <c r="Q30" s="88"/>
    </row>
    <row r="31" spans="2:17" ht="13.5" customHeight="1" thickBot="1" thickTop="1">
      <c r="B31" s="18"/>
      <c r="C31" s="19"/>
      <c r="D31" s="20" t="s">
        <v>24</v>
      </c>
      <c r="E31" s="20"/>
      <c r="F31" s="20"/>
      <c r="G31" s="20"/>
      <c r="H31" s="20" t="s">
        <v>25</v>
      </c>
      <c r="I31" s="20"/>
      <c r="J31" s="20" t="s">
        <v>24</v>
      </c>
      <c r="K31" s="20"/>
      <c r="L31" s="15"/>
      <c r="M31" s="48" t="s">
        <v>36</v>
      </c>
      <c r="N31" s="19"/>
      <c r="O31" s="49" t="s">
        <v>44</v>
      </c>
      <c r="P31" s="49"/>
      <c r="Q31" s="50"/>
    </row>
    <row r="32" ht="24" customHeight="1" thickBot="1">
      <c r="B32" s="1" t="s">
        <v>51</v>
      </c>
    </row>
    <row r="33" spans="2:8" ht="24" customHeight="1" thickBot="1" thickTop="1">
      <c r="B33" s="22" t="s">
        <v>17</v>
      </c>
      <c r="C33" s="93"/>
      <c r="D33" s="95"/>
      <c r="E33" s="127" t="s">
        <v>26</v>
      </c>
      <c r="F33" s="107"/>
      <c r="G33" s="128">
        <f>ROUND(C33*6/7,2)</f>
        <v>0</v>
      </c>
      <c r="H33" s="129"/>
    </row>
    <row r="34" spans="3:7" ht="12.75" customHeight="1">
      <c r="C34" s="3" t="s">
        <v>27</v>
      </c>
      <c r="G34" s="1" t="s">
        <v>18</v>
      </c>
    </row>
    <row r="35" ht="18" customHeight="1"/>
    <row r="36" ht="18" customHeight="1"/>
    <row r="37" ht="18" customHeight="1"/>
  </sheetData>
  <sheetProtection/>
  <mergeCells count="30">
    <mergeCell ref="I29:J30"/>
    <mergeCell ref="C33:D33"/>
    <mergeCell ref="E33:F33"/>
    <mergeCell ref="G33:H33"/>
    <mergeCell ref="C28:D30"/>
    <mergeCell ref="E28:F30"/>
    <mergeCell ref="G28:G30"/>
    <mergeCell ref="H28:H30"/>
    <mergeCell ref="B21:I21"/>
    <mergeCell ref="M21:O21"/>
    <mergeCell ref="P21:Q21"/>
    <mergeCell ref="A16:B16"/>
    <mergeCell ref="A17:B17"/>
    <mergeCell ref="O16:Q16"/>
    <mergeCell ref="M5:N5"/>
    <mergeCell ref="O5:Q5"/>
    <mergeCell ref="A15:B15"/>
    <mergeCell ref="Q18:Q19"/>
    <mergeCell ref="B20:I20"/>
    <mergeCell ref="M20:N20"/>
    <mergeCell ref="O29:Q30"/>
    <mergeCell ref="M29:N30"/>
    <mergeCell ref="A2:Q2"/>
    <mergeCell ref="M4:N4"/>
    <mergeCell ref="O4:Q4"/>
    <mergeCell ref="A7:A14"/>
    <mergeCell ref="C7:K7"/>
    <mergeCell ref="L7:N7"/>
    <mergeCell ref="O7:O8"/>
    <mergeCell ref="P7:P8"/>
  </mergeCells>
  <dataValidations count="2">
    <dataValidation type="list" showInputMessage="1" showErrorMessage="1" sqref="V1:V2">
      <formula1>$V$1:$V$2</formula1>
    </dataValidation>
    <dataValidation type="list" showInputMessage="1" showErrorMessage="1" sqref="C16:M16">
      <formula1>$U$1:$U$2</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V34"/>
  <sheetViews>
    <sheetView zoomScale="85" zoomScaleNormal="85" zoomScalePageLayoutView="0" workbookViewId="0" topLeftCell="A1">
      <selection activeCell="L8" sqref="L8"/>
    </sheetView>
  </sheetViews>
  <sheetFormatPr defaultColWidth="9.00390625" defaultRowHeight="13.5"/>
  <cols>
    <col min="1" max="1" width="4.50390625" style="1" customWidth="1"/>
    <col min="2" max="2" width="23.125" style="1" customWidth="1"/>
    <col min="3" max="14" width="9.625" style="1" customWidth="1"/>
    <col min="15" max="16" width="8.75390625" style="1" customWidth="1"/>
    <col min="17" max="17" width="9.25390625" style="1" customWidth="1"/>
    <col min="18" max="18" width="11.125" style="1" customWidth="1"/>
    <col min="19" max="16384" width="9.00390625" style="1" customWidth="1"/>
  </cols>
  <sheetData>
    <row r="1" spans="1:22" ht="15" customHeight="1">
      <c r="A1" s="31" t="s">
        <v>52</v>
      </c>
      <c r="U1" s="64">
        <v>0.8571428571428571</v>
      </c>
      <c r="V1" s="60"/>
    </row>
    <row r="2" spans="1:17" ht="21" customHeight="1">
      <c r="A2" s="90" t="s">
        <v>67</v>
      </c>
      <c r="B2" s="90"/>
      <c r="C2" s="90"/>
      <c r="D2" s="90"/>
      <c r="E2" s="90"/>
      <c r="F2" s="90"/>
      <c r="G2" s="90"/>
      <c r="H2" s="90"/>
      <c r="I2" s="90"/>
      <c r="J2" s="90"/>
      <c r="K2" s="90"/>
      <c r="L2" s="90"/>
      <c r="M2" s="90"/>
      <c r="N2" s="90"/>
      <c r="O2" s="90"/>
      <c r="P2" s="90"/>
      <c r="Q2" s="90"/>
    </row>
    <row r="3" ht="7.5" customHeight="1" thickBot="1"/>
    <row r="4" spans="2:17" ht="21" customHeight="1" thickBot="1">
      <c r="B4"/>
      <c r="C4"/>
      <c r="D4"/>
      <c r="E4"/>
      <c r="F4"/>
      <c r="M4" s="91" t="s">
        <v>11</v>
      </c>
      <c r="N4" s="92"/>
      <c r="O4" s="93">
        <v>1079231146</v>
      </c>
      <c r="P4" s="94"/>
      <c r="Q4" s="95"/>
    </row>
    <row r="5" spans="1:17" ht="21" customHeight="1" thickBot="1">
      <c r="A5" s="2" t="s">
        <v>32</v>
      </c>
      <c r="M5" s="139" t="s">
        <v>53</v>
      </c>
      <c r="N5" s="139"/>
      <c r="O5" s="139" t="s">
        <v>54</v>
      </c>
      <c r="P5" s="139"/>
      <c r="Q5" s="139"/>
    </row>
    <row r="6" ht="20.25" customHeight="1">
      <c r="A6" s="1" t="s">
        <v>37</v>
      </c>
    </row>
    <row r="7" spans="1:17" ht="15" customHeight="1">
      <c r="A7" s="96" t="s">
        <v>13</v>
      </c>
      <c r="B7" s="4" t="s">
        <v>33</v>
      </c>
      <c r="C7" s="99" t="s">
        <v>63</v>
      </c>
      <c r="D7" s="100"/>
      <c r="E7" s="100"/>
      <c r="F7" s="100"/>
      <c r="G7" s="100"/>
      <c r="H7" s="100"/>
      <c r="I7" s="100"/>
      <c r="J7" s="100"/>
      <c r="K7" s="101"/>
      <c r="L7" s="102" t="s">
        <v>68</v>
      </c>
      <c r="M7" s="102"/>
      <c r="N7" s="103"/>
      <c r="O7" s="104" t="s">
        <v>39</v>
      </c>
      <c r="P7" s="104" t="s">
        <v>40</v>
      </c>
      <c r="Q7" s="4" t="s">
        <v>28</v>
      </c>
    </row>
    <row r="8" spans="1:17" ht="15" customHeight="1">
      <c r="A8" s="97"/>
      <c r="B8" s="4" t="s">
        <v>28</v>
      </c>
      <c r="C8" s="26" t="s">
        <v>0</v>
      </c>
      <c r="D8" s="8" t="s">
        <v>1</v>
      </c>
      <c r="E8" s="5" t="s">
        <v>2</v>
      </c>
      <c r="F8" s="8" t="s">
        <v>3</v>
      </c>
      <c r="G8" s="8" t="s">
        <v>4</v>
      </c>
      <c r="H8" s="28" t="s">
        <v>5</v>
      </c>
      <c r="I8" s="5" t="s">
        <v>6</v>
      </c>
      <c r="J8" s="8" t="s">
        <v>7</v>
      </c>
      <c r="K8" s="8" t="s">
        <v>8</v>
      </c>
      <c r="L8" s="5" t="s">
        <v>9</v>
      </c>
      <c r="M8" s="8" t="s">
        <v>10</v>
      </c>
      <c r="N8" s="28" t="s">
        <v>12</v>
      </c>
      <c r="O8" s="105"/>
      <c r="P8" s="105"/>
      <c r="Q8" s="6" t="s">
        <v>29</v>
      </c>
    </row>
    <row r="9" spans="1:17" ht="30" customHeight="1">
      <c r="A9" s="97"/>
      <c r="B9" s="7" t="s">
        <v>48</v>
      </c>
      <c r="C9" s="66">
        <v>1</v>
      </c>
      <c r="D9" s="66"/>
      <c r="E9" s="66"/>
      <c r="F9" s="66">
        <v>1</v>
      </c>
      <c r="G9" s="66"/>
      <c r="H9" s="66">
        <v>1</v>
      </c>
      <c r="I9" s="66"/>
      <c r="J9" s="66">
        <v>1</v>
      </c>
      <c r="K9" s="66"/>
      <c r="L9" s="66">
        <v>1</v>
      </c>
      <c r="M9" s="66"/>
      <c r="N9" s="37"/>
      <c r="O9" s="29">
        <f aca="true" t="shared" si="0" ref="O9:O14">SUM(C9:M9)</f>
        <v>5</v>
      </c>
      <c r="P9" s="30">
        <f>O9*0.5</f>
        <v>2.5</v>
      </c>
      <c r="Q9" s="54">
        <v>0.5</v>
      </c>
    </row>
    <row r="10" spans="1:17" ht="30" customHeight="1">
      <c r="A10" s="97"/>
      <c r="B10" s="36" t="s">
        <v>49</v>
      </c>
      <c r="C10" s="67">
        <v>3</v>
      </c>
      <c r="D10" s="67">
        <v>2</v>
      </c>
      <c r="E10" s="67">
        <v>1</v>
      </c>
      <c r="F10" s="67">
        <v>4</v>
      </c>
      <c r="G10" s="67">
        <v>1</v>
      </c>
      <c r="H10" s="67">
        <v>3</v>
      </c>
      <c r="I10" s="67">
        <v>4</v>
      </c>
      <c r="J10" s="67">
        <v>5</v>
      </c>
      <c r="K10" s="67">
        <v>3</v>
      </c>
      <c r="L10" s="67">
        <v>2</v>
      </c>
      <c r="M10" s="67">
        <v>1</v>
      </c>
      <c r="N10" s="38"/>
      <c r="O10" s="34">
        <f t="shared" si="0"/>
        <v>29</v>
      </c>
      <c r="P10" s="35">
        <f>O10*0.75</f>
        <v>21.75</v>
      </c>
      <c r="Q10" s="53">
        <v>0.75</v>
      </c>
    </row>
    <row r="11" spans="1:17" ht="30" customHeight="1">
      <c r="A11" s="97"/>
      <c r="B11" s="6" t="s">
        <v>50</v>
      </c>
      <c r="C11" s="68">
        <v>296</v>
      </c>
      <c r="D11" s="68">
        <v>302</v>
      </c>
      <c r="E11" s="68">
        <v>321</v>
      </c>
      <c r="F11" s="68">
        <v>309</v>
      </c>
      <c r="G11" s="68">
        <v>310</v>
      </c>
      <c r="H11" s="68">
        <v>325</v>
      </c>
      <c r="I11" s="68">
        <v>326</v>
      </c>
      <c r="J11" s="68">
        <v>317</v>
      </c>
      <c r="K11" s="68">
        <v>320</v>
      </c>
      <c r="L11" s="68">
        <v>309</v>
      </c>
      <c r="M11" s="68">
        <v>313</v>
      </c>
      <c r="N11" s="39"/>
      <c r="O11" s="21">
        <f t="shared" si="0"/>
        <v>3448</v>
      </c>
      <c r="P11" s="21">
        <f>O11</f>
        <v>3448</v>
      </c>
      <c r="Q11" s="43"/>
    </row>
    <row r="12" spans="1:17" ht="30" customHeight="1">
      <c r="A12" s="97"/>
      <c r="B12" s="83" t="s">
        <v>56</v>
      </c>
      <c r="C12" s="69">
        <v>1</v>
      </c>
      <c r="D12" s="70"/>
      <c r="E12" s="71"/>
      <c r="F12" s="70">
        <v>2</v>
      </c>
      <c r="G12" s="70"/>
      <c r="H12" s="72"/>
      <c r="I12" s="71">
        <v>2</v>
      </c>
      <c r="J12" s="70"/>
      <c r="K12" s="73">
        <v>1</v>
      </c>
      <c r="L12" s="71"/>
      <c r="M12" s="70"/>
      <c r="N12" s="40"/>
      <c r="O12" s="29">
        <f t="shared" si="0"/>
        <v>6</v>
      </c>
      <c r="P12" s="30">
        <f>O12*0.5</f>
        <v>3</v>
      </c>
      <c r="Q12" s="55">
        <v>0.5</v>
      </c>
    </row>
    <row r="13" spans="1:17" ht="30" customHeight="1">
      <c r="A13" s="97"/>
      <c r="B13" s="84" t="s">
        <v>57</v>
      </c>
      <c r="C13" s="74">
        <v>2</v>
      </c>
      <c r="D13" s="67">
        <v>5</v>
      </c>
      <c r="E13" s="75">
        <v>6</v>
      </c>
      <c r="F13" s="67">
        <v>7</v>
      </c>
      <c r="G13" s="67">
        <v>9</v>
      </c>
      <c r="H13" s="76">
        <v>8</v>
      </c>
      <c r="I13" s="75">
        <v>9</v>
      </c>
      <c r="J13" s="67">
        <v>15</v>
      </c>
      <c r="K13" s="67">
        <v>12</v>
      </c>
      <c r="L13" s="75">
        <v>11</v>
      </c>
      <c r="M13" s="67">
        <v>16</v>
      </c>
      <c r="N13" s="41"/>
      <c r="O13" s="34">
        <f t="shared" si="0"/>
        <v>100</v>
      </c>
      <c r="P13" s="35">
        <f>O13*0.75</f>
        <v>75</v>
      </c>
      <c r="Q13" s="56">
        <v>0.75</v>
      </c>
    </row>
    <row r="14" spans="1:17" ht="30" customHeight="1">
      <c r="A14" s="98"/>
      <c r="B14" s="85" t="s">
        <v>58</v>
      </c>
      <c r="C14" s="77">
        <v>20</v>
      </c>
      <c r="D14" s="68">
        <v>24</v>
      </c>
      <c r="E14" s="78">
        <v>26</v>
      </c>
      <c r="F14" s="68">
        <v>31</v>
      </c>
      <c r="G14" s="68">
        <v>33</v>
      </c>
      <c r="H14" s="79">
        <v>36</v>
      </c>
      <c r="I14" s="78">
        <v>43</v>
      </c>
      <c r="J14" s="68">
        <v>49</v>
      </c>
      <c r="K14" s="68">
        <v>45</v>
      </c>
      <c r="L14" s="78">
        <v>38</v>
      </c>
      <c r="M14" s="68">
        <v>44</v>
      </c>
      <c r="N14" s="42"/>
      <c r="O14" s="21">
        <f t="shared" si="0"/>
        <v>389</v>
      </c>
      <c r="P14" s="21">
        <f>O14</f>
        <v>389</v>
      </c>
      <c r="Q14" s="43"/>
    </row>
    <row r="15" spans="1:19" ht="30" customHeight="1">
      <c r="A15" s="106" t="s">
        <v>14</v>
      </c>
      <c r="B15" s="101"/>
      <c r="C15" s="62">
        <f>C9*Q9+C10*Q10+C11*1+C12*Q12+C13*Q13+C14*1</f>
        <v>320.75</v>
      </c>
      <c r="D15" s="62">
        <f>D9*Q9+D10*Q10+D11*1+D12*Q12+D13*Q13+D14*1</f>
        <v>331.25</v>
      </c>
      <c r="E15" s="62">
        <f>E9*Q9+E10*Q10+E11*1+E12*Q12+E13*Q13+E14*1</f>
        <v>352.25</v>
      </c>
      <c r="F15" s="62">
        <f>F9*Q9+F10*Q10+F11*1+F12*Q12+F13*Q13+F14*1</f>
        <v>349.75</v>
      </c>
      <c r="G15" s="62">
        <f>G9*Q9+G10*Q10+G11*1+G12*Q12+G13*Q13+G14*1</f>
        <v>350.5</v>
      </c>
      <c r="H15" s="62">
        <f>H9*Q9+H10*Q10+H11*1+H12*Q12+H13*Q13+H14*1</f>
        <v>369.75</v>
      </c>
      <c r="I15" s="62">
        <f>I9*Q9+I10*Q10+I11*1+I12*Q12+I13*Q13+I14*1</f>
        <v>379.75</v>
      </c>
      <c r="J15" s="62">
        <f>J9*Q9+J10*Q10+J11*1+J12*Q12+J13*Q13+J14*1</f>
        <v>381.5</v>
      </c>
      <c r="K15" s="62">
        <f>K9*Q9+K10*Q10+K11*1+K12*Q12+K13*Q13+K14*1</f>
        <v>376.75</v>
      </c>
      <c r="L15" s="62">
        <f>L9*Q9+L10*Q10+L11*1+L12*Q12+L13*Q13+L14*1</f>
        <v>357.25</v>
      </c>
      <c r="M15" s="62">
        <f>M9*Q9+M10*Q10+M11*1+M12*Q12+M13*Q13+M14*1</f>
        <v>369.75</v>
      </c>
      <c r="N15" s="42"/>
      <c r="O15" s="42"/>
      <c r="P15" s="42"/>
      <c r="Q15" s="42"/>
      <c r="S15" s="58"/>
    </row>
    <row r="16" spans="1:22" ht="30" customHeight="1">
      <c r="A16" s="99" t="s">
        <v>47</v>
      </c>
      <c r="B16" s="101"/>
      <c r="C16" s="65"/>
      <c r="D16" s="80"/>
      <c r="E16" s="80"/>
      <c r="F16" s="80"/>
      <c r="G16" s="80"/>
      <c r="H16" s="80"/>
      <c r="I16" s="80"/>
      <c r="J16" s="80"/>
      <c r="K16" s="80"/>
      <c r="L16" s="80">
        <v>0.8571428571428571</v>
      </c>
      <c r="M16" s="80">
        <v>0.8571428571428571</v>
      </c>
      <c r="N16" s="57"/>
      <c r="O16" s="120" t="s">
        <v>66</v>
      </c>
      <c r="P16" s="121"/>
      <c r="Q16" s="122"/>
      <c r="S16" s="59"/>
      <c r="U16" s="58"/>
      <c r="V16" s="58"/>
    </row>
    <row r="17" spans="1:17" ht="30" customHeight="1">
      <c r="A17" s="99" t="s">
        <v>46</v>
      </c>
      <c r="B17" s="101"/>
      <c r="C17" s="62">
        <f>IF(C16=6/7,ROUND(C15*6/7,2),C15)</f>
        <v>320.75</v>
      </c>
      <c r="D17" s="62">
        <f aca="true" t="shared" si="1" ref="D17:M17">IF(D16=6/7,ROUND(D15*6/7,2),D15)</f>
        <v>331.25</v>
      </c>
      <c r="E17" s="62">
        <f t="shared" si="1"/>
        <v>352.25</v>
      </c>
      <c r="F17" s="62">
        <f t="shared" si="1"/>
        <v>349.75</v>
      </c>
      <c r="G17" s="62">
        <f t="shared" si="1"/>
        <v>350.5</v>
      </c>
      <c r="H17" s="62">
        <f t="shared" si="1"/>
        <v>369.75</v>
      </c>
      <c r="I17" s="62">
        <f t="shared" si="1"/>
        <v>379.75</v>
      </c>
      <c r="J17" s="62">
        <f t="shared" si="1"/>
        <v>381.5</v>
      </c>
      <c r="K17" s="62">
        <f t="shared" si="1"/>
        <v>376.75</v>
      </c>
      <c r="L17" s="62">
        <f t="shared" si="1"/>
        <v>306.21</v>
      </c>
      <c r="M17" s="62">
        <f t="shared" si="1"/>
        <v>316.93</v>
      </c>
      <c r="N17" s="57"/>
      <c r="O17" s="61"/>
      <c r="P17" s="61"/>
      <c r="Q17" s="61"/>
    </row>
    <row r="18" spans="1:17" ht="15" customHeight="1">
      <c r="A18" s="9"/>
      <c r="B18" s="86" t="s">
        <v>59</v>
      </c>
      <c r="C18" s="10"/>
      <c r="D18" s="10"/>
      <c r="E18" s="10"/>
      <c r="F18" s="10"/>
      <c r="G18" s="10"/>
      <c r="H18" s="10"/>
      <c r="I18" s="10"/>
      <c r="J18" s="10"/>
      <c r="K18" s="10"/>
      <c r="L18" s="10"/>
      <c r="M18" s="10"/>
      <c r="N18" s="11"/>
      <c r="O18" s="10"/>
      <c r="P18" s="10"/>
      <c r="Q18" s="107"/>
    </row>
    <row r="19" spans="2:17" ht="15" customHeight="1">
      <c r="B19" s="23" t="s">
        <v>60</v>
      </c>
      <c r="C19" s="24"/>
      <c r="D19" s="24"/>
      <c r="E19" s="24"/>
      <c r="F19" s="24"/>
      <c r="G19" s="24"/>
      <c r="H19" s="24"/>
      <c r="I19" s="25"/>
      <c r="O19" s="10"/>
      <c r="P19" s="27"/>
      <c r="Q19" s="107"/>
    </row>
    <row r="20" spans="2:17" ht="30" customHeight="1" thickBot="1">
      <c r="B20" s="108" t="s">
        <v>62</v>
      </c>
      <c r="C20" s="109"/>
      <c r="D20" s="109"/>
      <c r="E20" s="109"/>
      <c r="F20" s="109"/>
      <c r="G20" s="109"/>
      <c r="H20" s="109"/>
      <c r="I20" s="110"/>
      <c r="M20" s="111" t="s">
        <v>41</v>
      </c>
      <c r="N20" s="112"/>
      <c r="O20" s="63">
        <f>SUM(C17:M17)</f>
        <v>3835.39</v>
      </c>
      <c r="P20" s="52" t="s">
        <v>15</v>
      </c>
      <c r="Q20" s="81">
        <v>11</v>
      </c>
    </row>
    <row r="21" spans="2:17" ht="30" customHeight="1" thickBot="1">
      <c r="B21" s="113" t="s">
        <v>61</v>
      </c>
      <c r="C21" s="114"/>
      <c r="D21" s="114"/>
      <c r="E21" s="114"/>
      <c r="F21" s="114"/>
      <c r="G21" s="114"/>
      <c r="H21" s="114"/>
      <c r="I21" s="115"/>
      <c r="K21" s="12"/>
      <c r="L21" s="12"/>
      <c r="M21" s="116" t="s">
        <v>16</v>
      </c>
      <c r="N21" s="117"/>
      <c r="O21" s="117"/>
      <c r="P21" s="118">
        <f>O20/Q20</f>
        <v>348.6718181818182</v>
      </c>
      <c r="Q21" s="119"/>
    </row>
    <row r="22" ht="11.25" customHeight="1"/>
    <row r="23" ht="11.25" customHeight="1"/>
    <row r="24" ht="17.25" customHeight="1">
      <c r="A24" s="2" t="s">
        <v>30</v>
      </c>
    </row>
    <row r="25" ht="17.25" customHeight="1">
      <c r="A25" s="2" t="s">
        <v>31</v>
      </c>
    </row>
    <row r="26" spans="1:13" ht="18" customHeight="1" thickBot="1">
      <c r="A26" s="1" t="s">
        <v>19</v>
      </c>
      <c r="M26" s="1" t="s">
        <v>34</v>
      </c>
    </row>
    <row r="27" spans="2:17" ht="19.5" customHeight="1" thickBot="1">
      <c r="B27" s="14" t="s">
        <v>20</v>
      </c>
      <c r="C27" s="13"/>
      <c r="D27" s="13"/>
      <c r="E27" s="13"/>
      <c r="F27" s="13"/>
      <c r="G27" s="13"/>
      <c r="H27" s="13"/>
      <c r="I27" s="13"/>
      <c r="J27" s="13"/>
      <c r="K27" s="13"/>
      <c r="L27" s="15"/>
      <c r="M27" s="44" t="s">
        <v>38</v>
      </c>
      <c r="N27" s="45"/>
      <c r="O27" s="45"/>
      <c r="P27" s="45"/>
      <c r="Q27" s="46"/>
    </row>
    <row r="28" spans="2:17" ht="11.25" customHeight="1" thickTop="1">
      <c r="B28" s="15"/>
      <c r="C28" s="130"/>
      <c r="D28" s="131"/>
      <c r="E28" s="127" t="s">
        <v>21</v>
      </c>
      <c r="F28" s="127"/>
      <c r="G28" s="136"/>
      <c r="H28" s="127" t="s">
        <v>22</v>
      </c>
      <c r="I28" s="16" t="s">
        <v>23</v>
      </c>
      <c r="J28" s="17"/>
      <c r="L28" s="15"/>
      <c r="M28" s="47" t="s">
        <v>55</v>
      </c>
      <c r="N28" s="33"/>
      <c r="O28" s="32" t="s">
        <v>42</v>
      </c>
      <c r="P28" s="32"/>
      <c r="Q28" s="51"/>
    </row>
    <row r="29" spans="2:17" ht="12.75" customHeight="1">
      <c r="B29" s="15"/>
      <c r="C29" s="132"/>
      <c r="D29" s="133"/>
      <c r="E29" s="127"/>
      <c r="F29" s="127"/>
      <c r="G29" s="137"/>
      <c r="H29" s="127"/>
      <c r="I29" s="123">
        <f>C28*0.9*G28</f>
        <v>0</v>
      </c>
      <c r="J29" s="124"/>
      <c r="L29" s="15"/>
      <c r="M29" s="89" t="s">
        <v>35</v>
      </c>
      <c r="N29" s="87"/>
      <c r="O29" s="87" t="s">
        <v>43</v>
      </c>
      <c r="P29" s="87"/>
      <c r="Q29" s="88"/>
    </row>
    <row r="30" spans="2:17" ht="24" customHeight="1" thickBot="1">
      <c r="B30" s="15"/>
      <c r="C30" s="134"/>
      <c r="D30" s="135"/>
      <c r="E30" s="127"/>
      <c r="F30" s="127"/>
      <c r="G30" s="138"/>
      <c r="H30" s="127"/>
      <c r="I30" s="125"/>
      <c r="J30" s="126"/>
      <c r="L30" s="15"/>
      <c r="M30" s="89"/>
      <c r="N30" s="87"/>
      <c r="O30" s="87"/>
      <c r="P30" s="87"/>
      <c r="Q30" s="88"/>
    </row>
    <row r="31" spans="2:17" ht="13.5" customHeight="1" thickBot="1" thickTop="1">
      <c r="B31" s="18"/>
      <c r="C31" s="19"/>
      <c r="D31" s="20" t="s">
        <v>24</v>
      </c>
      <c r="E31" s="20"/>
      <c r="F31" s="20"/>
      <c r="G31" s="20"/>
      <c r="H31" s="20" t="s">
        <v>25</v>
      </c>
      <c r="I31" s="20"/>
      <c r="J31" s="20" t="s">
        <v>24</v>
      </c>
      <c r="K31" s="20"/>
      <c r="L31" s="15"/>
      <c r="M31" s="48" t="s">
        <v>36</v>
      </c>
      <c r="N31" s="19"/>
      <c r="O31" s="49" t="s">
        <v>44</v>
      </c>
      <c r="P31" s="49"/>
      <c r="Q31" s="50"/>
    </row>
    <row r="32" ht="24" customHeight="1" thickBot="1">
      <c r="B32" s="1" t="s">
        <v>51</v>
      </c>
    </row>
    <row r="33" spans="2:8" ht="24" customHeight="1" thickBot="1" thickTop="1">
      <c r="B33" s="22" t="s">
        <v>17</v>
      </c>
      <c r="C33" s="93"/>
      <c r="D33" s="95"/>
      <c r="E33" s="127" t="s">
        <v>26</v>
      </c>
      <c r="F33" s="107"/>
      <c r="G33" s="128">
        <f>ROUND(C33*6/7,2)</f>
        <v>0</v>
      </c>
      <c r="H33" s="129"/>
    </row>
    <row r="34" spans="3:7" ht="12.75" customHeight="1">
      <c r="C34" s="3" t="s">
        <v>27</v>
      </c>
      <c r="G34" s="1" t="s">
        <v>18</v>
      </c>
    </row>
    <row r="35" ht="18" customHeight="1"/>
    <row r="36" ht="18" customHeight="1"/>
    <row r="37" ht="18" customHeight="1"/>
  </sheetData>
  <sheetProtection/>
  <mergeCells count="30">
    <mergeCell ref="A2:Q2"/>
    <mergeCell ref="M4:N4"/>
    <mergeCell ref="O4:Q4"/>
    <mergeCell ref="A7:A14"/>
    <mergeCell ref="C7:K7"/>
    <mergeCell ref="L7:N7"/>
    <mergeCell ref="O7:O8"/>
    <mergeCell ref="P7:P8"/>
    <mergeCell ref="M5:N5"/>
    <mergeCell ref="O5:Q5"/>
    <mergeCell ref="I29:J30"/>
    <mergeCell ref="A15:B15"/>
    <mergeCell ref="A16:B16"/>
    <mergeCell ref="O16:Q16"/>
    <mergeCell ref="A17:B17"/>
    <mergeCell ref="Q18:Q19"/>
    <mergeCell ref="B20:I20"/>
    <mergeCell ref="M20:N20"/>
    <mergeCell ref="M29:N30"/>
    <mergeCell ref="O29:Q30"/>
    <mergeCell ref="C33:D33"/>
    <mergeCell ref="E33:F33"/>
    <mergeCell ref="G33:H33"/>
    <mergeCell ref="B21:I21"/>
    <mergeCell ref="M21:O21"/>
    <mergeCell ref="P21:Q21"/>
    <mergeCell ref="C28:D30"/>
    <mergeCell ref="E28:F30"/>
    <mergeCell ref="G28:G30"/>
    <mergeCell ref="H28:H30"/>
  </mergeCells>
  <dataValidations count="2">
    <dataValidation type="list" showInputMessage="1" showErrorMessage="1" sqref="C16:M16">
      <formula1>$U$1:$U$2</formula1>
    </dataValidation>
    <dataValidation type="list" showInputMessage="1" showErrorMessage="1" sqref="V1:V2">
      <formula1>$V$1:$V$2</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takasaki</cp:lastModifiedBy>
  <cp:lastPrinted>2022-01-17T07:08:59Z</cp:lastPrinted>
  <dcterms:created xsi:type="dcterms:W3CDTF">2000-01-20T06:48:53Z</dcterms:created>
  <dcterms:modified xsi:type="dcterms:W3CDTF">2022-01-18T04:19:22Z</dcterms:modified>
  <cp:category/>
  <cp:version/>
  <cp:contentType/>
  <cp:contentStatus/>
</cp:coreProperties>
</file>