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10200" windowHeight="8085" tabRatio="530" firstSheet="1" activeTab="6"/>
  </bookViews>
  <sheets>
    <sheet name="Sheet1" sheetId="1" state="hidden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</sheets>
  <definedNames>
    <definedName name="_xlnm.Print_Area" localSheetId="1">'01'!$A$1:$J$46</definedName>
    <definedName name="_xlnm.Print_Area" localSheetId="2">'02'!$A$1:$R$29</definedName>
    <definedName name="_xlnm.Print_Area" localSheetId="3">'03'!$A$1:$G$10</definedName>
    <definedName name="_xlnm.Print_Area" localSheetId="4">'04'!$A$1:$J$28</definedName>
    <definedName name="_xlnm.Print_Area" localSheetId="6">'06'!$A$1:$F$24</definedName>
    <definedName name="_xlnm.Print_Area" localSheetId="7">'07'!$A$1:$C$736</definedName>
    <definedName name="_xlnm.Print_Titles" localSheetId="2">'02'!$A:$B</definedName>
    <definedName name="_xlnm.Print_Titles" localSheetId="5">'05'!$A:$B</definedName>
    <definedName name="_xlnm.Print_Titles" localSheetId="7">'07'!$2:$3</definedName>
  </definedNames>
  <calcPr fullCalcOnLoad="1"/>
</workbook>
</file>

<file path=xl/sharedStrings.xml><?xml version="1.0" encoding="utf-8"?>
<sst xmlns="http://schemas.openxmlformats.org/spreadsheetml/2006/main" count="1398" uniqueCount="922">
  <si>
    <t>平成18年　</t>
  </si>
  <si>
    <t>年　　　　　　　　　　次</t>
  </si>
  <si>
    <t>増加率（％）</t>
  </si>
  <si>
    <t>増加数</t>
  </si>
  <si>
    <t>昭和35年</t>
  </si>
  <si>
    <t>昭和44年</t>
  </si>
  <si>
    <t>昭和47年</t>
  </si>
  <si>
    <t>昭和50年</t>
  </si>
  <si>
    <t>昭和53年</t>
  </si>
  <si>
    <t>昭和56年</t>
  </si>
  <si>
    <t>昭和61年</t>
  </si>
  <si>
    <t>平成11年</t>
  </si>
  <si>
    <t>平成13年</t>
  </si>
  <si>
    <t>平成16年</t>
  </si>
  <si>
    <t>事業所数</t>
  </si>
  <si>
    <t>従業者数</t>
  </si>
  <si>
    <t>Ｄ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</si>
  <si>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</si>
  <si>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</si>
  <si>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</si>
  <si>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</si>
  <si>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</si>
  <si>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</si>
  <si>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</si>
  <si>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Ｃ</t>
  </si>
  <si>
    <t>　　　　　（各年調査日現在）</t>
  </si>
  <si>
    <t>一事業所</t>
  </si>
  <si>
    <t>前   回   と   の   比   較</t>
  </si>
  <si>
    <t>当りの</t>
  </si>
  <si>
    <t>事  業  所  数</t>
  </si>
  <si>
    <t>従　業　者　数</t>
  </si>
  <si>
    <t>(各年調査日現在）</t>
  </si>
  <si>
    <t>産         業         別</t>
  </si>
  <si>
    <t>総            数</t>
  </si>
  <si>
    <t>５ ～ ９人</t>
  </si>
  <si>
    <t>１０～１９人</t>
  </si>
  <si>
    <t>２０～２９人</t>
  </si>
  <si>
    <t>３０～４９人</t>
  </si>
  <si>
    <t>５０～９９人</t>
  </si>
  <si>
    <t>１００人以上</t>
  </si>
  <si>
    <t>増          加          数</t>
  </si>
  <si>
    <t>増       加       率    （％）</t>
  </si>
  <si>
    <t>構       成       比    （％）</t>
  </si>
  <si>
    <t>外  国  会  社</t>
  </si>
  <si>
    <t>会社以外の法人</t>
  </si>
  <si>
    <t>法人でない団体</t>
  </si>
  <si>
    <t>総    数</t>
  </si>
  <si>
    <t>単独事業所</t>
  </si>
  <si>
    <t>本所･本社･本店</t>
  </si>
  <si>
    <t>支所･支社･支店</t>
  </si>
  <si>
    <t>昭和</t>
  </si>
  <si>
    <t>総  数</t>
  </si>
  <si>
    <t>以前</t>
  </si>
  <si>
    <t>従                   業                   者                   数</t>
  </si>
  <si>
    <t>総   数</t>
  </si>
  <si>
    <t>個人業主</t>
  </si>
  <si>
    <t>家   族</t>
  </si>
  <si>
    <t>有給役員</t>
  </si>
  <si>
    <t>雇　　　　　用　　　　　者</t>
  </si>
  <si>
    <t>従業者</t>
  </si>
  <si>
    <t>総　　数</t>
  </si>
  <si>
    <t>常　　雇</t>
  </si>
  <si>
    <t>臨時雇</t>
  </si>
  <si>
    <t>増減数</t>
  </si>
  <si>
    <t>増減率</t>
  </si>
  <si>
    <t>情報通信業</t>
  </si>
  <si>
    <t>Ｉ</t>
  </si>
  <si>
    <t>Ｊ</t>
  </si>
  <si>
    <t>Ｋ</t>
  </si>
  <si>
    <t>Ｌ</t>
  </si>
  <si>
    <r>
      <t>サービス業</t>
    </r>
    <r>
      <rPr>
        <sz val="8"/>
        <rFont val="ＭＳ Ｐ明朝"/>
        <family val="1"/>
      </rPr>
      <t>（他に分類されないもの）</t>
    </r>
  </si>
  <si>
    <t>複合サービス事業</t>
  </si>
  <si>
    <t>　　　　総　　　　　　　　　　計</t>
  </si>
  <si>
    <t>１６</t>
  </si>
  <si>
    <t>１８</t>
  </si>
  <si>
    <t>-</t>
  </si>
  <si>
    <t>-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</si>
  <si>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</si>
  <si>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</si>
  <si>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</si>
  <si>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</si>
  <si>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</si>
  <si>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</si>
  <si>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</si>
  <si>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</si>
  <si>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昭和
35年</t>
  </si>
  <si>
    <t>昭和
44年</t>
  </si>
  <si>
    <t>昭和
47年</t>
  </si>
  <si>
    <t>昭和
50年</t>
  </si>
  <si>
    <t>昭和
53年</t>
  </si>
  <si>
    <t>昭和
56年</t>
  </si>
  <si>
    <t>昭和
61年</t>
  </si>
  <si>
    <t>平成
3年</t>
  </si>
  <si>
    <t>平成
8年</t>
  </si>
  <si>
    <t>平成
11年</t>
  </si>
  <si>
    <t>平成
13年</t>
  </si>
  <si>
    <t>平成
16年</t>
  </si>
  <si>
    <t>平成
18年</t>
  </si>
  <si>
    <t>平成 3年</t>
  </si>
  <si>
    <t>平成 8年</t>
  </si>
  <si>
    <t>平成
24年　</t>
  </si>
  <si>
    <t>０ ～ ４ 人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</si>
  <si>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</si>
  <si>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</si>
  <si>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</si>
  <si>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</si>
  <si>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</si>
  <si>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</si>
  <si>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</si>
  <si>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</si>
  <si>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</si>
  <si>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増加数</t>
  </si>
  <si>
    <t>増加率（％）</t>
  </si>
  <si>
    <t>D-7 産業小分類別事業所数･従業者数（民営）</t>
  </si>
  <si>
    <t>D-1　事業所の概要(民営)</t>
  </si>
  <si>
    <t>D-4 従業上の地位別従業者数（民営）</t>
  </si>
  <si>
    <t>D-5 開設時期別事業所数（民営）</t>
  </si>
  <si>
    <t>D-6 本所･支所別事業所数（民営）</t>
  </si>
  <si>
    <t>資料：平成26年経済センサス-基礎調査結果</t>
  </si>
  <si>
    <t xml:space="preserve">Ａ～Ｂ </t>
  </si>
  <si>
    <t>農林漁業</t>
  </si>
  <si>
    <t xml:space="preserve">Ｃ～Ｒ </t>
  </si>
  <si>
    <t>非農林漁業</t>
  </si>
  <si>
    <t>Ｃ</t>
  </si>
  <si>
    <t>鉱業、採石業、砂利採取業</t>
  </si>
  <si>
    <t>Ｄ</t>
  </si>
  <si>
    <t>Ｅ</t>
  </si>
  <si>
    <t>Ｆ</t>
  </si>
  <si>
    <t>Ｇ</t>
  </si>
  <si>
    <t>Ｈ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</si>
  <si>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</si>
  <si>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</si>
  <si>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</si>
  <si>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</si>
  <si>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</si>
  <si>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</si>
  <si>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</si>
  <si>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</si>
  <si>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</si>
  <si>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Ｒ</t>
  </si>
  <si>
    <t>６０～</t>
  </si>
  <si>
    <t>平成６</t>
  </si>
  <si>
    <t>平成７～</t>
  </si>
  <si>
    <t>５９年</t>
  </si>
  <si>
    <t>複合サービス業</t>
  </si>
  <si>
    <t>※開設時期の不詳を含む</t>
  </si>
  <si>
    <t>（平成 26年7月1日現在）</t>
  </si>
  <si>
    <t xml:space="preserve">Ａ～Ｂ </t>
  </si>
  <si>
    <t xml:space="preserve">Ｃ～Ｒ </t>
  </si>
  <si>
    <t>Ｍ</t>
  </si>
  <si>
    <t>Ｎ</t>
  </si>
  <si>
    <t>Ｏ</t>
  </si>
  <si>
    <t>Ｐ</t>
  </si>
  <si>
    <t>Ｑ</t>
  </si>
  <si>
    <t>Ｒ</t>
  </si>
  <si>
    <t>生活関連サービス業、娯楽業</t>
  </si>
  <si>
    <t>　　　　※総　　　　　　　　　　計</t>
  </si>
  <si>
    <t>平         成        　24        年</t>
  </si>
  <si>
    <t>平         成        　26        年</t>
  </si>
  <si>
    <t>資料：平成24年経済センサス-活動調査、平成26年経済センサス-基礎調査結果</t>
  </si>
  <si>
    <t>-</t>
  </si>
  <si>
    <t>-</t>
  </si>
  <si>
    <t>資料：平成24年経済センサス‐活動調査、平成26年経済センサス‐基礎調査結果</t>
  </si>
  <si>
    <t>平成24年</t>
  </si>
  <si>
    <t>平成26年</t>
  </si>
  <si>
    <t>-</t>
  </si>
  <si>
    <t>-</t>
  </si>
  <si>
    <t>-</t>
  </si>
  <si>
    <t>平成26年　</t>
  </si>
  <si>
    <t>平成24年　</t>
  </si>
  <si>
    <t>-</t>
  </si>
  <si>
    <t>-</t>
  </si>
  <si>
    <t>（平成26年7月1日現在）</t>
  </si>
  <si>
    <t>　A～B 農林漁業</t>
  </si>
  <si>
    <t>　　A 農業，林業</t>
  </si>
  <si>
    <t>　　　01 農業</t>
  </si>
  <si>
    <t>　　　　010 管理，補助的経済活動を行う事業所（01農業）</t>
  </si>
  <si>
    <t>　　　　012 畜産農業</t>
  </si>
  <si>
    <t>　　　　013 農業サービス業（園芸サービス業を除く）</t>
  </si>
  <si>
    <t>　　　　014 園芸サービス業</t>
  </si>
  <si>
    <t>　　　02 林業</t>
  </si>
  <si>
    <t>　　　　020 管理，補助的経済活動を行う事業所（02林業）</t>
  </si>
  <si>
    <t>　　　　021 育林業</t>
  </si>
  <si>
    <t>　　　　022 素材生産業</t>
  </si>
  <si>
    <t>　　　　023 特用林産物生産業（きのこ類の栽培を除く）</t>
  </si>
  <si>
    <t>　　　　024 林業サービス業</t>
  </si>
  <si>
    <t>　　　　029 その他の林業</t>
  </si>
  <si>
    <t>　　B 漁業</t>
  </si>
  <si>
    <t>　　　03 漁業（水産養殖業を除く）</t>
  </si>
  <si>
    <t>　　　　030 管理，補助的経済活動を行う事業所（03漁業）</t>
  </si>
  <si>
    <t>　　　　031 海面漁業</t>
  </si>
  <si>
    <t>　　　　032 内水面漁業</t>
  </si>
  <si>
    <t>　　　04 水産養殖業</t>
  </si>
  <si>
    <t>　　　　040 管理，補助的経済活動を行う事業所（04水産養殖業）</t>
  </si>
  <si>
    <t>　　　　041 海面養殖業</t>
  </si>
  <si>
    <t>　　　　042 内水面養殖業</t>
  </si>
  <si>
    <t>　　C 鉱業，採石業，砂利採取業</t>
  </si>
  <si>
    <t>　　　05 鉱業，採石業，砂利採取業</t>
  </si>
  <si>
    <t>　　　　050 管理，補助的経済活動を行う事業所（05鉱業，採石業，砂利採取業）</t>
  </si>
  <si>
    <t>　　　　051 金属鉱業</t>
  </si>
  <si>
    <t>　　　　052 石炭・亜炭鉱業</t>
  </si>
  <si>
    <t>　　　　053 原油・天然ガス鉱業</t>
  </si>
  <si>
    <t>　　　　054 採石業，砂・砂利・玉石採取業</t>
  </si>
  <si>
    <t>　　　　055 窯業原料用鉱物鉱業（耐火物・陶磁器・ガラス・セメント原料用に限る）</t>
  </si>
  <si>
    <t>　　　　059 その他の鉱業</t>
  </si>
  <si>
    <t>　　D 建設業</t>
  </si>
  <si>
    <t>　　　06 総合工事業</t>
  </si>
  <si>
    <t>　　　　060 管理，補助的経済活動を行う事業所（06総合工事業）</t>
  </si>
  <si>
    <t>　　　　061 一般土木建築工事業</t>
  </si>
  <si>
    <t>　　　　062 土木工事業（舗装工事業を除く）</t>
  </si>
  <si>
    <t>　　　　063 舗装工事業</t>
  </si>
  <si>
    <t>　　　　064 建築工事業（木造建築工事業を除く）</t>
  </si>
  <si>
    <t>　　　　065 木造建築工事業</t>
  </si>
  <si>
    <t>　　　　066 建築リフォーム工事業</t>
  </si>
  <si>
    <t>　　　07 職別工事業（設備工事業を除く）</t>
  </si>
  <si>
    <t>　　　　070 管理，補助的経済活動を行う事業所（07職別工事業）</t>
  </si>
  <si>
    <t>　　　　071 大工工事業</t>
  </si>
  <si>
    <t>　　　　072 とび・土工・コンクリート工事業</t>
  </si>
  <si>
    <t>　　　　073 鉄骨・鉄筋工事業</t>
  </si>
  <si>
    <t>　　　　074 石工・れんが・タイル・ブロック工事業</t>
  </si>
  <si>
    <t>　　　　075 左官工事業</t>
  </si>
  <si>
    <t>　　　　076 板金・金物工事業</t>
  </si>
  <si>
    <t>　　　　077 塗装工事業</t>
  </si>
  <si>
    <t>　　　　078 床・内装工事業</t>
  </si>
  <si>
    <t>　　　　079 その他の職別工事業</t>
  </si>
  <si>
    <t>　　　08 設備工事業</t>
  </si>
  <si>
    <t>　　　　080 管理，補助的経済活動を行う事業所（08設備工事業）</t>
  </si>
  <si>
    <t>　　　　081 電気工事業</t>
  </si>
  <si>
    <t>　　　　082 電気通信・信号装置工事業</t>
  </si>
  <si>
    <t>　　　　083 管工事業（さく井工事業を除く）</t>
  </si>
  <si>
    <t>　　　　084 機械器具設置工事業</t>
  </si>
  <si>
    <t>　　　　089 その他の設備工事業</t>
  </si>
  <si>
    <t>　　E 製造業</t>
  </si>
  <si>
    <t>　　　09 食料品製造業</t>
  </si>
  <si>
    <t>　　　　090 管理，補助的経済活動を行う事業所（09食料品製造業）</t>
  </si>
  <si>
    <t>　　　　091 畜産食料品製造業</t>
  </si>
  <si>
    <t>　　　　092 水産食料品製造業</t>
  </si>
  <si>
    <t>　　　　093 野菜缶詰・果実缶詰・農産保存食料品製造業</t>
  </si>
  <si>
    <t>　　　　094 調味料製造業</t>
  </si>
  <si>
    <t>　　　　095 糖類製造業</t>
  </si>
  <si>
    <t>　　　　096 精穀・製粉業</t>
  </si>
  <si>
    <t>　　　　097 パン・菓子製造業</t>
  </si>
  <si>
    <t>　　　　098 動植物油脂製造業</t>
  </si>
  <si>
    <t>　　　　099 その他の食料品製造業</t>
  </si>
  <si>
    <t>　　　10 飲料・たばこ・飼料製造業</t>
  </si>
  <si>
    <t>　　　　100 管理，補助的経済活動を行う事業所（10飲料・たばこ・飼料製造業）</t>
  </si>
  <si>
    <t>　　　　101 清涼飲料製造業</t>
  </si>
  <si>
    <t>　　　　102 酒類製造業</t>
  </si>
  <si>
    <t>　　　　103 茶・コーヒー製造業（清涼飲料を除く）</t>
  </si>
  <si>
    <t>　　　　104 製氷業</t>
  </si>
  <si>
    <t>　　　　105 たばこ製造業</t>
  </si>
  <si>
    <t>　　　　106 飼料・有機質肥料製造業</t>
  </si>
  <si>
    <t>　　　11 繊維工業</t>
  </si>
  <si>
    <t>　　　　110 管理，補助的経済活動を行う事業所（11繊維工業）</t>
  </si>
  <si>
    <t>　　　　111 製糸業，紡績業，化学繊維・ねん糸等製造業</t>
  </si>
  <si>
    <t>　　　　112 織物業</t>
  </si>
  <si>
    <t>　　　　113 ニット生地製造業</t>
  </si>
  <si>
    <t>　　　　114 染色整理業</t>
  </si>
  <si>
    <t>　　　　115 綱・網・レース・繊維粗製品製造業</t>
  </si>
  <si>
    <t>　　　　116 外衣・シャツ製造業（和式を除く）</t>
  </si>
  <si>
    <t>　　　　117 下着類製造業</t>
  </si>
  <si>
    <t>　　　　118 和装製品・その他の衣服・繊維製身の回り品製造業</t>
  </si>
  <si>
    <t>　　　　119 その他の繊維製品製造業</t>
  </si>
  <si>
    <t>　　　12 木材・木製品製造業（家具を除く）</t>
  </si>
  <si>
    <t>　　　　120 管理，補助的経済活動を行う事業所（12木材・木製品製造業）</t>
  </si>
  <si>
    <t>　　　　121 製材業，木製品製造業</t>
  </si>
  <si>
    <t>　　　　122 造作材・合板・建築用組立材料製造業</t>
  </si>
  <si>
    <t>　　　　123 木製容器製造業（竹，とうを含む）</t>
  </si>
  <si>
    <t>　　　　129 その他の木製品製造業（竹，とうを含む）</t>
  </si>
  <si>
    <t>　　　13 家具・装備品製造業</t>
  </si>
  <si>
    <t>　　　　130 管理，補助的経済活動を行う事業所（13家具・装備品製造業）</t>
  </si>
  <si>
    <t>　　　　131 家具製造業</t>
  </si>
  <si>
    <t>　　　　132 宗教用具製造業</t>
  </si>
  <si>
    <t>　　　　133 建具製造業</t>
  </si>
  <si>
    <t>　　　　139 その他の家具・装備品製造業</t>
  </si>
  <si>
    <t>　　　14 パルプ・紙・紙加工品製造業</t>
  </si>
  <si>
    <t>　　　　140 管理，補助的経済活動を行う事業所（14パルプ・紙・紙加工品製造業）</t>
  </si>
  <si>
    <t>　　　　141 パルプ製造業</t>
  </si>
  <si>
    <t>　　　　142 紙製造業</t>
  </si>
  <si>
    <t>　　　　143 加工紙製造業</t>
  </si>
  <si>
    <t>　　　　144 紙製品製造業</t>
  </si>
  <si>
    <t>　　　　145 紙製容器製造業</t>
  </si>
  <si>
    <t>　　　　149 その他のパルプ・紙・紙加工品製造業</t>
  </si>
  <si>
    <t>　　　15 印刷・同関連業</t>
  </si>
  <si>
    <t>　　　　150 管理，補助的経済活動を行う事業所（15印刷・同関連業）</t>
  </si>
  <si>
    <t>　　　　151 印刷業</t>
  </si>
  <si>
    <t>　　　　152 製版業</t>
  </si>
  <si>
    <t>　　　　153 製本業，印刷物加工業</t>
  </si>
  <si>
    <t>　　　　159 印刷関連サービス業</t>
  </si>
  <si>
    <t>　　　16 化学工業</t>
  </si>
  <si>
    <t>　　　　160 管理，補助的経済活動を行う事業所（16化学工業）</t>
  </si>
  <si>
    <t>　　　　161 化学肥料製造業</t>
  </si>
  <si>
    <t>　　　　162 無機化学工業製品製造業</t>
  </si>
  <si>
    <t>　　　　163 有機化学工業製品製造業</t>
  </si>
  <si>
    <t>　　　　164 油脂加工製品・石けん・合成洗剤・界面活性剤・塗料製造業</t>
  </si>
  <si>
    <t>　　　　165 医薬品製造業</t>
  </si>
  <si>
    <t>　　　　166 化粧品・歯磨・その他の化粧用調整品製造業</t>
  </si>
  <si>
    <t>　　　　169 その他の化学工業</t>
  </si>
  <si>
    <t>　　　17 石油製品・石炭製品製造業</t>
  </si>
  <si>
    <t>　　　　170 管理，補助的経済活動を行う事業所（17石油製品・石炭製品製造業）</t>
  </si>
  <si>
    <t>　　　　171 石油精製業</t>
  </si>
  <si>
    <t>　　　　172 潤滑油・グリース製造業（石油精製業によらないもの）</t>
  </si>
  <si>
    <t>　　　　173 コークス製造業</t>
  </si>
  <si>
    <t>　　　　174 舗装材料製造業</t>
  </si>
  <si>
    <t>　　　　179 その他の石油製品・石炭製品製造業</t>
  </si>
  <si>
    <t>　　　18 プラスチック製品製造業（別掲を除く）</t>
  </si>
  <si>
    <t>　　　　180 管理，補助的経済活動を行う事業所（18プラスチック製品製造業）</t>
  </si>
  <si>
    <t>　　　　181 プラスチック板・棒・管・継手・異形押出製品製造業</t>
  </si>
  <si>
    <t>　　　　182 プラスチックフィルム・シート・床材・合成皮革製造業</t>
  </si>
  <si>
    <t>　　　　183 工業用プラスチック製品製造業</t>
  </si>
  <si>
    <t>　　　　184 発泡・強化プラスチック製品製造業</t>
  </si>
  <si>
    <t>　　　　185 プラスチック成形材料製造業（廃プラスチックを含む）</t>
  </si>
  <si>
    <t>　　　　189 その他のプラスチック製品製造業</t>
  </si>
  <si>
    <t>　　　19 ゴム製品製造業</t>
  </si>
  <si>
    <t>　　　　190 管理，補助的経済活動を行う事業所（19ゴム製品製造業）</t>
  </si>
  <si>
    <t>　　　　191 タイヤ・チューブ製造業</t>
  </si>
  <si>
    <t>　　　　192 ゴム製・プラスチック製履物・同附属品製造業</t>
  </si>
  <si>
    <t>　　　　193 ゴムベルト・ゴムホース・工業用ゴム製品製造業</t>
  </si>
  <si>
    <t>　　　　199 その他のゴム製品製造業</t>
  </si>
  <si>
    <t>　　　20 なめし革・同製品・毛皮製造業</t>
  </si>
  <si>
    <t>　　　　200 管理，補助的経済活動を行う事業所（20なめし革・同製品・毛皮製造業）</t>
  </si>
  <si>
    <t>　　　　201 なめし革製造業</t>
  </si>
  <si>
    <t>　　　　202 工業用革製品製造業（手袋を除く）</t>
  </si>
  <si>
    <t>　　　　203 革製履物用材料・同附属品製造業</t>
  </si>
  <si>
    <t>　　　　204 革製履物製造業</t>
  </si>
  <si>
    <t>　　　　205 革製手袋製造業</t>
  </si>
  <si>
    <t>　　　　206 かばん製造業</t>
  </si>
  <si>
    <t>　　　　207 袋物製造業</t>
  </si>
  <si>
    <t>　　　　208 毛皮製造業</t>
  </si>
  <si>
    <t>　　　　209 その他のなめし革製品製造業</t>
  </si>
  <si>
    <t>　　　21 窯業・土石製品製造業</t>
  </si>
  <si>
    <t>　　　　210 管理，補助的経済活動を行う事業所（21窯業・土石製品製造業）</t>
  </si>
  <si>
    <t>　　　　211 ガラス・同製品製造業</t>
  </si>
  <si>
    <t>　　　　212 セメント・同製品製造業</t>
  </si>
  <si>
    <t>　　　　213 建設用粘土製品製造業（陶磁器製を除く）</t>
  </si>
  <si>
    <t>　　　　214 陶磁器・同関連製品製造業</t>
  </si>
  <si>
    <t>　　　　215 耐火物製造業</t>
  </si>
  <si>
    <t>　　　　216 炭素・黒鉛製品製造業</t>
  </si>
  <si>
    <t>　　　　217 研磨材・同製品製造業</t>
  </si>
  <si>
    <t>　　　　218 骨材・石工品等製造業</t>
  </si>
  <si>
    <t>　　　　219 その他の窯業・土石製品製造業</t>
  </si>
  <si>
    <t>　　　22 鉄鋼業</t>
  </si>
  <si>
    <t>　　　　220 管理，補助的経済活動を行う事業所（22鉄鋼業）</t>
  </si>
  <si>
    <t>　　　　221 製鉄業</t>
  </si>
  <si>
    <t>　　　　222 製鋼・製鋼圧延業</t>
  </si>
  <si>
    <t>　　　　223 製鋼を行わない鋼材製造業（表面処理鋼材を除く）</t>
  </si>
  <si>
    <t>　　　　224 表面処理鋼材製造業</t>
  </si>
  <si>
    <t>　　　　225 鉄素形材製造業</t>
  </si>
  <si>
    <t>　　　　229 その他の鉄鋼業</t>
  </si>
  <si>
    <t>　　　23 非鉄金属製造業</t>
  </si>
  <si>
    <t>　　　　230 管理，補助的経済活動を行う事業所（23非鉄金属製造業）</t>
  </si>
  <si>
    <t>　　　　231 非鉄金属第１次製錬・精製業</t>
  </si>
  <si>
    <t>　　　　232 非鉄金属第２次製錬・精製業（非鉄金属合金製造業を含む）</t>
  </si>
  <si>
    <t>　　　　233 非鉄金属・同合金圧延業（抽伸，押出しを含む）</t>
  </si>
  <si>
    <t>　　　　234 電線・ケーブル製造業</t>
  </si>
  <si>
    <t>　　　　235 非鉄金属素形材製造業</t>
  </si>
  <si>
    <t>　　　　239 その他の非鉄金属製造業</t>
  </si>
  <si>
    <t>　　　24 金属製品製造業</t>
  </si>
  <si>
    <t>　　　　240 管理，補助的経済活動を行う事業所（24金属製品製造業）</t>
  </si>
  <si>
    <t>　　　　241 ブリキ缶・その他のめっき板等製品製造業</t>
  </si>
  <si>
    <t>　　　　242 洋食器・刃物・手道具・金物類製造業</t>
  </si>
  <si>
    <t>　　　　243 暖房・調理等装置，配管工事用附属品製造業</t>
  </si>
  <si>
    <t>　　　　244 建設用・建築用金属製品製造業（製缶板金業を含む）</t>
  </si>
  <si>
    <t>　　　　245 金属素形材製品製造業</t>
  </si>
  <si>
    <t>　　　　246 金属被覆・彫刻業，熱処理業（ほうろう鉄器を除く）</t>
  </si>
  <si>
    <t>　　　　247 金属線製品製造業（ねじ類を除く）</t>
  </si>
  <si>
    <t>　　　　248 ボルト・ナット・リベット・小ねじ・木ねじ等製造業</t>
  </si>
  <si>
    <t>　　　　249 その他の金属製品製造業</t>
  </si>
  <si>
    <t>　　　25 はん用機械器具製造業</t>
  </si>
  <si>
    <t>　　　　250 管理，補助的経済活動を行う事業所（25はん用機械器具製造業）</t>
  </si>
  <si>
    <t>　　　　251 ボイラ・原動機製造業</t>
  </si>
  <si>
    <t>　　　　252 ポンプ・圧縮機器製造業</t>
  </si>
  <si>
    <t>　　　　253 一般産業用機械・装置製造業</t>
  </si>
  <si>
    <t>　　　　259 その他のはん用機械・同部分品製造業</t>
  </si>
  <si>
    <t>　　　26 生産用機械器具製造業</t>
  </si>
  <si>
    <t>　　　　260 管理，補助的経済活動を行う事業所（26生産用機械器具製造業）</t>
  </si>
  <si>
    <t>　　　　261 農業用機械製造業（農業用器具を除く）</t>
  </si>
  <si>
    <t>　　　　262 建設機械・鉱山機械製造業</t>
  </si>
  <si>
    <t>　　　　263 繊維機械製造業</t>
  </si>
  <si>
    <t>　　　　264 生活関連産業用機械製造業</t>
  </si>
  <si>
    <t>　　　　265 基礎素材産業用機械製造業</t>
  </si>
  <si>
    <t>　　　　266 金属加工機械製造業</t>
  </si>
  <si>
    <t>　　　　267 半導体・フラットパネルディスプレイ製造装置製造業</t>
  </si>
  <si>
    <t>　　　　269 その他の生産用機械・同部分品製造業</t>
  </si>
  <si>
    <t>　　　27 業務用機械器具製造業</t>
  </si>
  <si>
    <t>　　　　270 管理，補助的経済活動を行う事業所（27業務用機械器具製造業）</t>
  </si>
  <si>
    <t>　　　　271 事務用機械器具製造業</t>
  </si>
  <si>
    <t>　　　　272 サービス用・娯楽用機械器具製造業</t>
  </si>
  <si>
    <t>　　　　273 計量器・測定器・分析機器・試験機・測量機械器具・理化学機械器具製造業</t>
  </si>
  <si>
    <t>　　　　274 医療用機械器具・医療用品製造業</t>
  </si>
  <si>
    <t>　　　　275 光学機械器具・レンズ製造業</t>
  </si>
  <si>
    <t>　　　　276 武器製造業</t>
  </si>
  <si>
    <t>　　　28 電子部品・デバイス・電子回路製造業</t>
  </si>
  <si>
    <t>　　　　280 管理，補助的経済活動を行う事業所（28電子部品・デバイス・電子回路製造業）</t>
  </si>
  <si>
    <t>　　　　281 電子デバイス製造業</t>
  </si>
  <si>
    <t>　　　　282 電子部品製造業</t>
  </si>
  <si>
    <t>　　　　283 記録メディア製造業</t>
  </si>
  <si>
    <t>　　　　284 電子回路製造業</t>
  </si>
  <si>
    <t>　　　　285 ユニット部品製造業</t>
  </si>
  <si>
    <t>　　　　289 その他の電子部品・デバイス・電子回路製造業</t>
  </si>
  <si>
    <t>　　　29 電気機械器具製造業</t>
  </si>
  <si>
    <t>　　　　290 管理，補助的経済活動を行う事業所（29電気機械器具製造業）</t>
  </si>
  <si>
    <t>　　　　291 発電用・送電用・配電用電気機械器具製造業</t>
  </si>
  <si>
    <t>　　　　292 産業用電気機械器具製造業</t>
  </si>
  <si>
    <t>　　　　293 民生用電気機械器具製造業</t>
  </si>
  <si>
    <t>　　　　294 電球・電気照明器具製造業</t>
  </si>
  <si>
    <t>　　　　295 電池製造業</t>
  </si>
  <si>
    <t>　　　　296 電子応用装置製造業</t>
  </si>
  <si>
    <t>　　　　297 電気計測器製造業</t>
  </si>
  <si>
    <t>　　　　299 その他の電気機械器具製造業</t>
  </si>
  <si>
    <t>　　　30 情報通信機械器具製造業</t>
  </si>
  <si>
    <t>　　　　300 管理，補助的経済活動を行う事業所（30情報通信機械器具製造業）</t>
  </si>
  <si>
    <t>　　　　301 通信機械器具・同関連機械器具製造業</t>
  </si>
  <si>
    <t>　　　　302 映像・音響機械器具製造業</t>
  </si>
  <si>
    <t>　　　　303 電子計算機・同附属装置製造業</t>
  </si>
  <si>
    <t>　　　31 輸送用機械器具製造業</t>
  </si>
  <si>
    <t>　　　　310 管理，補助的経済活動を行う事業所（31輸送用機械器具製造業）</t>
  </si>
  <si>
    <t>　　　　311 自動車・同附属品製造業</t>
  </si>
  <si>
    <t>　　　　312 鉄道車両・同部分品製造業</t>
  </si>
  <si>
    <t>　　　　313 船舶製造・修理業，舶用機関製造業</t>
  </si>
  <si>
    <t>　　　　314 航空機・同附属品製造業</t>
  </si>
  <si>
    <t>　　　　315 産業用運搬車両・同部分品・附属品製造業</t>
  </si>
  <si>
    <t>　　　　319 その他の輸送用機械器具製造業</t>
  </si>
  <si>
    <t>　　　32 その他の製造業</t>
  </si>
  <si>
    <t>　　　　320 管理，補助的経済活動を行う事業所（32その他の製造業）</t>
  </si>
  <si>
    <t>　　　　321 貴金属・宝石製品製造業</t>
  </si>
  <si>
    <t>　　　　322 装身具・装飾品・ボタン・同関連品製造業（貴金属・宝石製を除く）</t>
  </si>
  <si>
    <t>　　　　323 時計・同部分品製造業</t>
  </si>
  <si>
    <t>　　　　324 楽器製造業</t>
  </si>
  <si>
    <t>　　　　325 がん具・運動用具製造業</t>
  </si>
  <si>
    <t>　　　　　32A がん具製造業</t>
  </si>
  <si>
    <t>　　　　　32B 運動用具製造業</t>
  </si>
  <si>
    <t>　　　　326 ペン・鉛筆・絵画用品・その他の事務用品製造業</t>
  </si>
  <si>
    <t>　　　　327 漆器製造業</t>
  </si>
  <si>
    <t>　　　　328 畳等生活雑貨製品製造業</t>
  </si>
  <si>
    <t>　　　　329 他に分類されない製造業</t>
  </si>
  <si>
    <t>　　　　　32C 情報記録物製造業（新聞，書籍等の印刷物を除く）</t>
  </si>
  <si>
    <t>　　　　　32D 他に分類されないその他の製造業</t>
  </si>
  <si>
    <t>　　F 電気・ガス・熱供給・水道業</t>
  </si>
  <si>
    <t>　　　33 電気業</t>
  </si>
  <si>
    <t>　　　　330 管理，補助的経済活動を行う事業所（33電気業）</t>
  </si>
  <si>
    <t>　　　　331 電気業</t>
  </si>
  <si>
    <t>　　　34 ガス業</t>
  </si>
  <si>
    <t>　　　　340 管理，補助的経済活動を行う事業所（34ガス業）</t>
  </si>
  <si>
    <t>　　　　341 ガス業</t>
  </si>
  <si>
    <t>　　　35 熱供給業</t>
  </si>
  <si>
    <t>　　　　350 管理，補助的経済活動を行う事業所（35熱供給業）</t>
  </si>
  <si>
    <t>　　　　351 熱供給業</t>
  </si>
  <si>
    <t>　　　36 水道業</t>
  </si>
  <si>
    <t>　　　　360 管理，補助的経済活動を行う事業所（36水道業）</t>
  </si>
  <si>
    <t>　　　　361 上水道業</t>
  </si>
  <si>
    <t>　　　　362 工業用水道業</t>
  </si>
  <si>
    <t>　　　　363 下水道業</t>
  </si>
  <si>
    <t>　　G 情報通信業</t>
  </si>
  <si>
    <t>　　　37 通信業</t>
  </si>
  <si>
    <t>　　　　370 管理，補助的経済活動を行う事業所（37通信業）</t>
  </si>
  <si>
    <t>　　　　371 固定電気通信業</t>
  </si>
  <si>
    <t>　　　　372 移動電気通信業</t>
  </si>
  <si>
    <t>　　　　373 電気通信に附帯するサービス業</t>
  </si>
  <si>
    <t>　　　38 放送業</t>
  </si>
  <si>
    <t>　　　　380 管理，補助的経済活動を行う事業所（38放送業）</t>
  </si>
  <si>
    <t>　　　　381 公共放送業（有線放送業を除く）</t>
  </si>
  <si>
    <t>　　　　382 民間放送業（有線放送業を除く）</t>
  </si>
  <si>
    <t>　　　　383 有線放送業</t>
  </si>
  <si>
    <t>　　　39 情報サービス業</t>
  </si>
  <si>
    <t>　　　　390 管理，補助的経済活動を行う事業所（39情報サービス業）</t>
  </si>
  <si>
    <t>　　　　391 ソフトウェア業</t>
  </si>
  <si>
    <t>　　　　392 情報処理・提供サービス業</t>
  </si>
  <si>
    <t>　　　　　39A 情報処理サービス業</t>
  </si>
  <si>
    <t>　　　　　39B 情報提供サービス業</t>
  </si>
  <si>
    <t>　　　　　39C その他の情報処理・提供サービス業</t>
  </si>
  <si>
    <t>　　　40 インターネット附随サービス業</t>
  </si>
  <si>
    <t>　　　　400 管理，補助的経済活動を行う事業所（40インタｰネット附随サービス業）</t>
  </si>
  <si>
    <t>　　　　401 インターネット附随サービス業</t>
  </si>
  <si>
    <t>　　　41 映像・音声・文字情報制作業</t>
  </si>
  <si>
    <t>　　　　410 管理，補助的経済活動を行う事業所（41映像・音声・文字情報制作業）</t>
  </si>
  <si>
    <t>　　　　411 映像情報制作・配給業</t>
  </si>
  <si>
    <t>　　　　412 音声情報制作業</t>
  </si>
  <si>
    <t>　　　　413 新聞業</t>
  </si>
  <si>
    <t>　　　　414 出版業</t>
  </si>
  <si>
    <t>　　　　415 広告制作業</t>
  </si>
  <si>
    <t>　　　　416 映像・音声・文字情報制作に附帯するサービス業</t>
  </si>
  <si>
    <t>　　H 運輸業，郵便業</t>
  </si>
  <si>
    <t>　　　42 鉄道業</t>
  </si>
  <si>
    <t>　　　　420 管理，補助的経済活動を行う事業所（42鉄道業）</t>
  </si>
  <si>
    <t>　　　　421 鉄道業</t>
  </si>
  <si>
    <t>　　　43 道路旅客運送業</t>
  </si>
  <si>
    <t>　　　　430 管理，補助的経済活動を行う事業所（43道路旅客運送業）</t>
  </si>
  <si>
    <t>　　　　431 一般乗合旅客自動車運送業</t>
  </si>
  <si>
    <t>　　　　432 一般乗用旅客自動車運送業</t>
  </si>
  <si>
    <t>　　　　433 一般貸切旅客自動車運送業</t>
  </si>
  <si>
    <t>　　　　439 その他の道路旅客運送業</t>
  </si>
  <si>
    <t>　　　44 道路貨物運送業</t>
  </si>
  <si>
    <t>　　　　440 管理，補助的経済活動を行う事業所（44道路貨物運送業）</t>
  </si>
  <si>
    <t>　　　　441 一般貨物自動車運送業</t>
  </si>
  <si>
    <t>　　　　442 特定貨物自動車運送業</t>
  </si>
  <si>
    <t>　　　　443 貨物軽自動車運送業</t>
  </si>
  <si>
    <t>　　　　444 集配利用運送業</t>
  </si>
  <si>
    <t>　　　　449 その他の道路貨物運送業</t>
  </si>
  <si>
    <t>　　　45 水運業</t>
  </si>
  <si>
    <t>　　　　450 管理，補助的経済活動を行う事業所（45水運業）</t>
  </si>
  <si>
    <t>　　　　451 外航海運業</t>
  </si>
  <si>
    <t>　　　　452 沿海海運業</t>
  </si>
  <si>
    <t>　　　　453 内陸水運業</t>
  </si>
  <si>
    <t>　　　　454 船舶貸渡業</t>
  </si>
  <si>
    <t>　　　46 航空運輸業</t>
  </si>
  <si>
    <t>　　　　460 管理，補助的経済活動を行う事業所（46航空運輸業）</t>
  </si>
  <si>
    <t>　　　　461 航空運送業</t>
  </si>
  <si>
    <t>　　　　462 航空機使用業（航空運送業を除く）</t>
  </si>
  <si>
    <t>　　　47 倉庫業</t>
  </si>
  <si>
    <t>　　　　470 管理，補助的経済活動を行う事業所（47倉庫業）</t>
  </si>
  <si>
    <t>　　　　471 倉庫業（冷蔵倉庫業を除く）</t>
  </si>
  <si>
    <t>　　　　472 冷蔵倉庫業</t>
  </si>
  <si>
    <t>　　　48 運輸に附帯するサービス業</t>
  </si>
  <si>
    <t>　　　　480 管理，補助的経済活動を行う事業所（48運輸に附帯するサービス業）</t>
  </si>
  <si>
    <t>　　　　481 港湾運送業</t>
  </si>
  <si>
    <t>　　　　482 貨物運送取扱業（集配利用運送業を除く）</t>
  </si>
  <si>
    <t>　　　　483 運送代理店</t>
  </si>
  <si>
    <t>　　　　484 こん包業</t>
  </si>
  <si>
    <t>　　　　485 運輸施設提供業</t>
  </si>
  <si>
    <t>　　　　489 その他の運輸に附帯するサービス業</t>
  </si>
  <si>
    <t>　　　49 郵便業（信書便事業を含む）</t>
  </si>
  <si>
    <t>　　　　490 管理，補助的経済活動を行う事業所（49郵便業）</t>
  </si>
  <si>
    <t>　　　　491 郵便業（信書便事業を含む）</t>
  </si>
  <si>
    <t>　　I 卸売業，小売業</t>
  </si>
  <si>
    <t>　　　50 各種商品卸売業</t>
  </si>
  <si>
    <t>　　　　500 管理，補助的経済活動を行う事業所（50各種商品卸売業）</t>
  </si>
  <si>
    <t>　　　　501 各種商品卸売業</t>
  </si>
  <si>
    <t>　　　　　50A 各種商品卸売業（従業者が常時100人以上のもの）</t>
  </si>
  <si>
    <t>　　　　　50B その他の各種商品卸売業</t>
  </si>
  <si>
    <t>　　　51 繊維・衣服等卸売業</t>
  </si>
  <si>
    <t>　　　　510 管理，補助的経済活動を行う事業所（51繊維・衣服等卸売業）</t>
  </si>
  <si>
    <t>　　　　511 繊維品卸売業（衣服，身の回り品を除く）</t>
  </si>
  <si>
    <t>　　　　512 衣服卸売業</t>
  </si>
  <si>
    <t>　　　　513 身の回り品卸売業</t>
  </si>
  <si>
    <t>　　　52 飲食料品卸売業</t>
  </si>
  <si>
    <t>　　　　520 管理，補助的経済活動を行う事業所（52飲食料品卸売業）</t>
  </si>
  <si>
    <t>　　　　521 農畜産物・水産物卸売業</t>
  </si>
  <si>
    <t>　　　　　52A 米穀類卸売業</t>
  </si>
  <si>
    <t>　　　　　52B 野菜・果実卸売業</t>
  </si>
  <si>
    <t>　　　　　52C 食肉卸売業</t>
  </si>
  <si>
    <t>　　　　　52D 生鮮魚介卸売業</t>
  </si>
  <si>
    <t>　　　　　52E その他の農畜産物・水産物卸売業</t>
  </si>
  <si>
    <t>　　　　522 食料・飲料卸売業</t>
  </si>
  <si>
    <t>　　　53 建築材料，鉱物・金属材料等卸売業</t>
  </si>
  <si>
    <t>　　　　530 管理，補助的経済活動を行う事業所（53建築材料，鉱物・金属材料等卸売業）</t>
  </si>
  <si>
    <t>　　　　531 建築材料卸売業</t>
  </si>
  <si>
    <t>　　　　532 化学製品卸売業</t>
  </si>
  <si>
    <t>　　　　533 石油・鉱物卸売業</t>
  </si>
  <si>
    <t>　　　　534 鉄鋼製品卸売業</t>
  </si>
  <si>
    <t>　　　　535 非鉄金属卸売業</t>
  </si>
  <si>
    <t>　　　　536 再生資源卸売業</t>
  </si>
  <si>
    <t>　　　54 機械器具卸売業</t>
  </si>
  <si>
    <t>　　　　540 管理，補助的経済活動を行う事業所（54機械器具卸売業）</t>
  </si>
  <si>
    <t>　　　　541 産業機械器具卸売業</t>
  </si>
  <si>
    <t>　　　　542 自動車卸売業</t>
  </si>
  <si>
    <t>　　　　543 電気機械器具卸売業</t>
  </si>
  <si>
    <t>　　　　549 その他の機械器具卸売業</t>
  </si>
  <si>
    <t>　　　55 その他の卸売業</t>
  </si>
  <si>
    <t>　　　　550 管理，補助的経済活動を行う事業所（55その他の卸売業）</t>
  </si>
  <si>
    <t>　　　　551 家具・建具・じゅう器等卸売業</t>
  </si>
  <si>
    <t>　　　　552 医薬品・化粧品等卸売業</t>
  </si>
  <si>
    <t>　　　　553 紙・紙製品卸売業</t>
  </si>
  <si>
    <t>　　　　559 他に分類されない卸売業</t>
  </si>
  <si>
    <t>　　　　　55A 代理商，仲立業</t>
  </si>
  <si>
    <t>　　　　　55B 他に分類されないその他の卸売業</t>
  </si>
  <si>
    <t>　　　56 各種商品小売業</t>
  </si>
  <si>
    <t>　　　　560 管理，補助的経済活動を行う事業所（56各種商品小売業）</t>
  </si>
  <si>
    <t>　　　　561 百貨店，総合スーパー</t>
  </si>
  <si>
    <t>　　　　569 その他の各種商品小売業（従業者が常時50人未満のもの）</t>
  </si>
  <si>
    <t>　　　57 織物・衣服・身の回り品小売業</t>
  </si>
  <si>
    <t>　　　　570 管理，補助的経済活動を行う事業所（57織物・衣服・身の回り品小売業）</t>
  </si>
  <si>
    <t>　　　　571 呉服・服地・寝具小売業</t>
  </si>
  <si>
    <t>　　　　572 男子服小売業</t>
  </si>
  <si>
    <t>　　　　573 婦人・子供服小売業</t>
  </si>
  <si>
    <t>　　　　574 靴・履物小売業</t>
  </si>
  <si>
    <t>　　　　579 その他の織物・衣服・身の回り品小売業</t>
  </si>
  <si>
    <t>　　　58 飲食料品小売業</t>
  </si>
  <si>
    <t>　　　　580 管理，補助的経済活動を行う事業所（58飲食料品小売業）</t>
  </si>
  <si>
    <t>　　　　581 各種食料品小売業</t>
  </si>
  <si>
    <t>　　　　582 野菜・果実小売業</t>
  </si>
  <si>
    <t>　　　　583 食肉小売業</t>
  </si>
  <si>
    <t>　　　　584 鮮魚小売業</t>
  </si>
  <si>
    <t>　　　　585 酒小売業</t>
  </si>
  <si>
    <t>　　　　586 菓子・パン小売業</t>
  </si>
  <si>
    <t>　　　　589 その他の飲食料品小売業</t>
  </si>
  <si>
    <t>　　　　　58A 料理品小売業</t>
  </si>
  <si>
    <t>　　　　　58B 他に分類されない飲食料品小売業</t>
  </si>
  <si>
    <t>　　　59 機械器具小売業</t>
  </si>
  <si>
    <t>　　　　590 管理，補助的経済活動を行う事業所（59機械器具小売業）</t>
  </si>
  <si>
    <t>　　　　591 自動車小売業</t>
  </si>
  <si>
    <t>　　　　592 自転車小売業</t>
  </si>
  <si>
    <t>　　　　593 機械器具小売業（自動車，自転車を除く）</t>
  </si>
  <si>
    <t>　　　60 その他の小売業</t>
  </si>
  <si>
    <t>　　　　600 管理，補助的経済活動を行う事業所（60その他の小売業）</t>
  </si>
  <si>
    <t>　　　　601 家具・建具・畳小売業</t>
  </si>
  <si>
    <t>　　　　602 じゅう器小売業</t>
  </si>
  <si>
    <t>　　　　603 医薬品・化粧品小売業</t>
  </si>
  <si>
    <t>　　　　604 農耕用品小売業</t>
  </si>
  <si>
    <t>　　　　605 燃料小売業</t>
  </si>
  <si>
    <t>　　　　606 書籍・文房具小売業</t>
  </si>
  <si>
    <t>　　　　607 スポーツ用品・がん具・娯楽用品・楽器小売業</t>
  </si>
  <si>
    <t>　　　　　60A スポーツ用品小売業</t>
  </si>
  <si>
    <t>　　　　　60B がん具・娯楽用品小売業</t>
  </si>
  <si>
    <t>　　　　　60C 楽器小売業</t>
  </si>
  <si>
    <t>　　　　608 写真機・時計・眼鏡小売業</t>
  </si>
  <si>
    <t>　　　　609 他に分類されない小売業</t>
  </si>
  <si>
    <t>　　　　　60D 花・植木小売業</t>
  </si>
  <si>
    <t>　　　　　60E ペット・ペット用品小売業</t>
  </si>
  <si>
    <t>　　　　　60F 中古品小売業（他に分類されないもの）</t>
  </si>
  <si>
    <t>　　　　　60G 他に分類されないその他の小売業</t>
  </si>
  <si>
    <t>　　　61 無店舗小売業</t>
  </si>
  <si>
    <t>　　　　610 管理，補助的経済活動を行う事業所（61無店舗小売業）</t>
  </si>
  <si>
    <t>　　　　611 通信販売・訪問販売小売業</t>
  </si>
  <si>
    <t>　　　　612 自動販売機による小売業</t>
  </si>
  <si>
    <t>　　　　619 その他の無店舗小売業</t>
  </si>
  <si>
    <t>　　J 金融業，保険業</t>
  </si>
  <si>
    <t>　　　62 銀行業</t>
  </si>
  <si>
    <t>　　　　620 管理，補助的経済活動を行う事業所（62銀行業）</t>
  </si>
  <si>
    <t>　　　　621 中央銀行</t>
  </si>
  <si>
    <t>　　　　622 銀行（中央銀行を除く）</t>
  </si>
  <si>
    <t>　　　63 協同組織金融業</t>
  </si>
  <si>
    <t>　　　　630 管理，補助的経済活動を行う事業所（63協同組織金融業）</t>
  </si>
  <si>
    <t>　　　　631 中小企業等金融業</t>
  </si>
  <si>
    <t>　　　　632 農林水産金融業</t>
  </si>
  <si>
    <t>　　　64 貸金業，クレジットカード業等非預金信用機関</t>
  </si>
  <si>
    <t>　　　　640 管理，補助的経済活動を行う事業所（64貸金業，クレジットカード業等非預金信用機関）</t>
  </si>
  <si>
    <t>　　　　641 貸金業</t>
  </si>
  <si>
    <t>　　　　642 質屋</t>
  </si>
  <si>
    <t>　　　　643 クレジットカード業，割賦金融業</t>
  </si>
  <si>
    <t>　　　　649 その他の非預金信用機関</t>
  </si>
  <si>
    <t>　　　65 金融商品取引業，商品先物取引業</t>
  </si>
  <si>
    <t>　　　　650 管理，補助的経済活動を行う事業所（65金融商品取引業，商品先物取引業）</t>
  </si>
  <si>
    <t>　　　　651 金融商品取引業</t>
  </si>
  <si>
    <t>　　　　652 商品先物取引業，商品投資顧問業</t>
  </si>
  <si>
    <t>　　　66 補助的金融業等</t>
  </si>
  <si>
    <t>　　　　660 管理，補助的経済活動を行う事業所（66補助的金融業等）</t>
  </si>
  <si>
    <t>　　　　661 補助的金融業，金融附帯業</t>
  </si>
  <si>
    <t>　　　　662 信託業</t>
  </si>
  <si>
    <t>　　　　663 金融代理業</t>
  </si>
  <si>
    <t>　　　67 保険業（保険媒介代理業，保険サービス業を含む）</t>
  </si>
  <si>
    <t>　　　　670 管理，補助的経済活動を行う事業所（67保険業）</t>
  </si>
  <si>
    <t>　　　　671 生命保険業</t>
  </si>
  <si>
    <t>　　　　672 損害保険業</t>
  </si>
  <si>
    <t>　　　　673 共済事業，少額短期保険業</t>
  </si>
  <si>
    <t>　　　　674 保険媒介代理業</t>
  </si>
  <si>
    <t>　　　　675 保険サービス業</t>
  </si>
  <si>
    <t>　　K 不動産業，物品賃貸業</t>
  </si>
  <si>
    <t>　　　68 不動産取引業</t>
  </si>
  <si>
    <t>　　　　680 管理，補助的経済活動を行う事業所（68不動産取引業）</t>
  </si>
  <si>
    <t>　　　　681 建物売買業，土地売買業</t>
  </si>
  <si>
    <t>　　　　682 不動産代理業・仲介業</t>
  </si>
  <si>
    <t>　　　69 不動産賃貸業・管理業</t>
  </si>
  <si>
    <t>　　　　690 管理，補助的経済活動を行う事業所（69不動産賃貸業・管理業）</t>
  </si>
  <si>
    <t>　　　　691 不動産賃貸業（貸家業，貸間業を除く）</t>
  </si>
  <si>
    <t>　　　　692 貸家業，貸間業</t>
  </si>
  <si>
    <t>　　　　693 駐車場業</t>
  </si>
  <si>
    <t>　　　　694 不動産管理業</t>
  </si>
  <si>
    <t>　　　70 物品賃貸業</t>
  </si>
  <si>
    <t>　　　　700 管理，補助的経済活動を行う事業所（70物品賃貸業）</t>
  </si>
  <si>
    <t>　　　　701 各種物品賃貸業</t>
  </si>
  <si>
    <t>　　　　702 産業用機械器具賃貸業</t>
  </si>
  <si>
    <t>　　　　703 事務用機械器具賃貸業</t>
  </si>
  <si>
    <t>　　　　704 自動車賃貸業</t>
  </si>
  <si>
    <t>　　　　705 スポーツ・娯楽用品賃貸業</t>
  </si>
  <si>
    <t>　　　　709 その他の物品賃貸業</t>
  </si>
  <si>
    <t>　　　　　70A 音楽・映像記録物賃貸業（別掲を除く）</t>
  </si>
  <si>
    <t>　　　　　70B 他に分類されない物品賃貸業</t>
  </si>
  <si>
    <t>　　L 学術研究，専門・技術サービス業</t>
  </si>
  <si>
    <t>　　　71 学術・開発研究機関</t>
  </si>
  <si>
    <t>　　　　710 管理，補助的経済活動を行う事業所（71学術・開発研究機関）</t>
  </si>
  <si>
    <t>　　　　711 自然科学研究所</t>
  </si>
  <si>
    <t>　　　　712 人文・社会科学研究所</t>
  </si>
  <si>
    <t>　　　72 専門サービス業（他に分類されないもの）</t>
  </si>
  <si>
    <t>　　　　720 管理，補助的経済活動を行う事業所（72専門サービス業）</t>
  </si>
  <si>
    <t>　　　　721 法律事務所，特許事務所</t>
  </si>
  <si>
    <t>　　　　　72A 法律事務所</t>
  </si>
  <si>
    <t>　　　　　72B 特許事務所</t>
  </si>
  <si>
    <t>　　　　722 公証人役場，司法書士事務所，土地家屋調査士事務所</t>
  </si>
  <si>
    <t>　　　　723 行政書士事務所</t>
  </si>
  <si>
    <t>　　　　724 公認会計士事務所，税理士事務所</t>
  </si>
  <si>
    <t>　　　　　72C 公認会計士事務所</t>
  </si>
  <si>
    <t>　　　　　72D 税理士事務所</t>
  </si>
  <si>
    <t>　　　　725 社会保険労務士事務所</t>
  </si>
  <si>
    <t>　　　　726 デザイン業</t>
  </si>
  <si>
    <t>　　　　727 著述・芸術家業</t>
  </si>
  <si>
    <t>　　　　728 経営コンサルタント業，純粋持株会社</t>
  </si>
  <si>
    <t>　　　　　72E 経営コンサルタント業</t>
  </si>
  <si>
    <t>　　　　　72F 純粋持株会社</t>
  </si>
  <si>
    <t>　　　　729 その他の専門サービス業</t>
  </si>
  <si>
    <t>　　　　　72G 興信所</t>
  </si>
  <si>
    <t>　　　　　72H 他に分類されない専門サービス業</t>
  </si>
  <si>
    <t>　　　73 広告業</t>
  </si>
  <si>
    <t>　　　　730 管理，補助的経済活動を行う事業所（73広告業）</t>
  </si>
  <si>
    <t>　　　　731 広告業</t>
  </si>
  <si>
    <t>　　　74 技術サービス業（他に分類されないもの）</t>
  </si>
  <si>
    <t>　　　　740 管理，補助的経済活動を行う事業所（74技術サービス業）</t>
  </si>
  <si>
    <t>　　　　741 獣医業</t>
  </si>
  <si>
    <t>　　　　742 土木建築サービス業</t>
  </si>
  <si>
    <t>　　　　　74A 建築設計業</t>
  </si>
  <si>
    <t>　　　　　74B 測量業</t>
  </si>
  <si>
    <t>　　　　　74C その他の土木建築サービス業</t>
  </si>
  <si>
    <t>　　　　743 機械設計業</t>
  </si>
  <si>
    <t>　　　　744 商品・非破壊検査業</t>
  </si>
  <si>
    <t>　　　　745 計量証明業</t>
  </si>
  <si>
    <t>　　　　746 写真業</t>
  </si>
  <si>
    <t>　　　　749 その他の技術サービス業</t>
  </si>
  <si>
    <t>　　M 宿泊業，飲食サービス業</t>
  </si>
  <si>
    <t>　　　75 宿泊業</t>
  </si>
  <si>
    <t>　　　　750 管理，補助的経済活動を行う事業所（75宿泊業）</t>
  </si>
  <si>
    <t>　　　　751 旅館，ホテル</t>
  </si>
  <si>
    <t>　　　　752 簡易宿所</t>
  </si>
  <si>
    <t>　　　　753 下宿業</t>
  </si>
  <si>
    <t>　　　　759 その他の宿泊業</t>
  </si>
  <si>
    <t>　　　　　75A 会社・団体の宿泊所</t>
  </si>
  <si>
    <t>　　　　　75B 他に分類されない宿泊業</t>
  </si>
  <si>
    <t>　　　76 飲食店</t>
  </si>
  <si>
    <t>　　　　760 管理，補助的経済活動を行う事業所（76飲食店）</t>
  </si>
  <si>
    <t>　　　　761 食堂，レストラン（専門料理店を除く）</t>
  </si>
  <si>
    <t>　　　　762 専門料理店</t>
  </si>
  <si>
    <t>　　　　　76A 日本料理店</t>
  </si>
  <si>
    <t>　　　　　76B 中華料理店</t>
  </si>
  <si>
    <t>　　　　　76C 焼肉店</t>
  </si>
  <si>
    <t>　　　　　76D その他の専門料理店</t>
  </si>
  <si>
    <t>　　　　763 そば・うどん店</t>
  </si>
  <si>
    <t>　　　　764 すし店</t>
  </si>
  <si>
    <t>　　　　765 酒場，ビヤホール</t>
  </si>
  <si>
    <t>　　　　766 バー，キャバレー，ナイトクラブ</t>
  </si>
  <si>
    <t>　　　　767 喫茶店</t>
  </si>
  <si>
    <t>　　　　769 その他の飲食店</t>
  </si>
  <si>
    <t>　　　　　76E ハンバーガー店</t>
  </si>
  <si>
    <t>　　　　　76F お好み焼・焼きそば・たこ焼店</t>
  </si>
  <si>
    <t>　　　　　76G 他に分類されない飲食店</t>
  </si>
  <si>
    <t>　　　77 持ち帰り・配達飲食サービス業</t>
  </si>
  <si>
    <t>　　　　770 管理，補助的経済活動を行う事業所（77持ち帰り・配達飲食サービス業）</t>
  </si>
  <si>
    <t>　　　　771 持ち帰り飲食サービス業</t>
  </si>
  <si>
    <t>　　　　772 配達飲食サービス業</t>
  </si>
  <si>
    <t>　　N 生活関連サービス業，娯楽業</t>
  </si>
  <si>
    <t>　　　78 洗濯・理容・美容・浴場業</t>
  </si>
  <si>
    <t>　　　　780 管理，補助的経済活動を行う事業所（78洗濯・理容・美容・浴場業）</t>
  </si>
  <si>
    <t>　　　　781 洗濯業</t>
  </si>
  <si>
    <t>　　　　　78A 普通洗濯業</t>
  </si>
  <si>
    <t>　　　　　78B リネンサプライ業</t>
  </si>
  <si>
    <t>　　　　782 理容業</t>
  </si>
  <si>
    <t>　　　　783 美容業</t>
  </si>
  <si>
    <t>　　　　784 一般公衆浴場業</t>
  </si>
  <si>
    <t>　　　　785 その他の公衆浴場業</t>
  </si>
  <si>
    <t>　　　　789 その他の洗濯・理容・美容・浴場業</t>
  </si>
  <si>
    <t>　　　79 その他の生活関連サービス業</t>
  </si>
  <si>
    <t>　　　　790 管理，補助的経済活動を行う事業所（79その他の生活関連サービス業）</t>
  </si>
  <si>
    <t>　　　　791 旅行業</t>
  </si>
  <si>
    <t>　　　　793 衣服裁縫修理業</t>
  </si>
  <si>
    <t>　　　　794 物品預り業</t>
  </si>
  <si>
    <t>　　　　795 火葬・墓地管理業</t>
  </si>
  <si>
    <t>　　　　796 冠婚葬祭業</t>
  </si>
  <si>
    <t>　　　　　79A 葬儀業</t>
  </si>
  <si>
    <t>　　　　　79B 結婚式場業</t>
  </si>
  <si>
    <t>　　　　　79C 冠婚葬祭互助会</t>
  </si>
  <si>
    <t>　　　　799 他に分類されない生活関連サービス業</t>
  </si>
  <si>
    <t>　　　　　79D 写真プリント，現像・焼付業</t>
  </si>
  <si>
    <t>　　　　　79E 他に分類されないその他の生活関連サービス業</t>
  </si>
  <si>
    <t>　　　80 娯楽業</t>
  </si>
  <si>
    <t>　　　　800 管理，補助的経済活動を行う事業所（80娯楽業）</t>
  </si>
  <si>
    <t>　　　　801 映画館</t>
  </si>
  <si>
    <t>　　　　802 興行場（別掲を除く），興行団</t>
  </si>
  <si>
    <t>　　　　803 競輪・競馬等の競走場，競技団</t>
  </si>
  <si>
    <t>　　　　804 スポーツ施設提供業</t>
  </si>
  <si>
    <t>　　　　　80A スポーツ施設提供業（別掲を除く）</t>
  </si>
  <si>
    <t>　　　　　80B 体育館</t>
  </si>
  <si>
    <t>　　　　　80C ゴルフ場</t>
  </si>
  <si>
    <t>　　　　　80D ゴルフ練習場</t>
  </si>
  <si>
    <t>　　　　　80E ボウリング場</t>
  </si>
  <si>
    <t>　　　　　80F テニス場</t>
  </si>
  <si>
    <t>　　　　　80G バッティング・テニス練習場</t>
  </si>
  <si>
    <t>　　　　　80H フィットネスクラブ</t>
  </si>
  <si>
    <t>　　　　805 公園，遊園地</t>
  </si>
  <si>
    <t>　　　　806 遊戯場</t>
  </si>
  <si>
    <t>　　　　　80J マージャンクラブ</t>
  </si>
  <si>
    <t>　　　　　80K パチンコホール</t>
  </si>
  <si>
    <t>　　　　　80L ゲームセンター</t>
  </si>
  <si>
    <t>　　　　　80M その他の遊戯場</t>
  </si>
  <si>
    <t>　　　　809 その他の娯楽業</t>
  </si>
  <si>
    <t>　　　　　80N カラオケボックス業</t>
  </si>
  <si>
    <t>　　　　　80P 他に分類されない娯楽業</t>
  </si>
  <si>
    <t>　　O 教育，学習支援業</t>
  </si>
  <si>
    <t>　　　81 学校教育</t>
  </si>
  <si>
    <t>　　　　810 管理，補助的経済活動を行う事業所（81学校教育）</t>
  </si>
  <si>
    <t>　　　　811 幼稚園</t>
  </si>
  <si>
    <t>　　　　812 小学校</t>
  </si>
  <si>
    <t>　　　　813 中学校</t>
  </si>
  <si>
    <t>　　　　814 高等学校，中等教育学校</t>
  </si>
  <si>
    <t>　　　　815 特別支援学校</t>
  </si>
  <si>
    <t>　　　　816 高等教育機関</t>
  </si>
  <si>
    <t>　　　　817 専修学校，各種学校</t>
  </si>
  <si>
    <t>　　　　818 学校教育支援機関</t>
  </si>
  <si>
    <t>　　　82 その他の教育，学習支援業</t>
  </si>
  <si>
    <t>　　　　820 管理，補助的経済活動を行う事業所（82その他の教育，学習支援業）</t>
  </si>
  <si>
    <t>　　　　821 社会教育</t>
  </si>
  <si>
    <t>　　　　　82A 公民館</t>
  </si>
  <si>
    <t>　　　　　82B 図書館</t>
  </si>
  <si>
    <t>　　　　　82C 博物館，美術館</t>
  </si>
  <si>
    <t>　　　　　82D 動物園，植物園，水族館</t>
  </si>
  <si>
    <t>　　　　　82E その他の社会教育</t>
  </si>
  <si>
    <t>　　　　822 職業・教育支援施設</t>
  </si>
  <si>
    <t>　　　　823 学習塾</t>
  </si>
  <si>
    <t>　　　　824 教養・技能教授業</t>
  </si>
  <si>
    <t>　　　　　82F 音楽教授業</t>
  </si>
  <si>
    <t>　　　　　82G 書道教授業</t>
  </si>
  <si>
    <t>　　　　　82H 生花・茶道教授業</t>
  </si>
  <si>
    <t>　　　　　82J そろばん教授業</t>
  </si>
  <si>
    <t>　　　　　82K 外国語会話教授業</t>
  </si>
  <si>
    <t>　　　　　82L スポーツ・健康教授業</t>
  </si>
  <si>
    <t>　　　　　82M その他の教養・技能教授業</t>
  </si>
  <si>
    <t>　　　　829 他に分類されない教育，学習支援業</t>
  </si>
  <si>
    <t>　　P 医療，福祉</t>
  </si>
  <si>
    <t>　　　83 医療業</t>
  </si>
  <si>
    <t>　　　　830 管理，補助的経済活動を行う事業所（83医療業）</t>
  </si>
  <si>
    <t>　　　　831 病院</t>
  </si>
  <si>
    <t>　　　　832 一般診療所</t>
  </si>
  <si>
    <t>　　　　833 歯科診療所</t>
  </si>
  <si>
    <t>　　　　834 助産・看護業</t>
  </si>
  <si>
    <t>　　　　　83A 助産所</t>
  </si>
  <si>
    <t>　　　　　83B 看護業</t>
  </si>
  <si>
    <t>　　　　835 療術業</t>
  </si>
  <si>
    <t>　　　　836 医療に附帯するサービス業</t>
  </si>
  <si>
    <t>　　　　　83C 歯科技工所</t>
  </si>
  <si>
    <t>　　　　　83D その他の医療に附帯するサービス業</t>
  </si>
  <si>
    <t>　　　84 保健衛生</t>
  </si>
  <si>
    <t>　　　　840 管理，補助的経済活動を行う事業所（84保健衛生）</t>
  </si>
  <si>
    <t>　　　　841 保健所</t>
  </si>
  <si>
    <t>　　　　842 健康相談施設</t>
  </si>
  <si>
    <t>　　　　849 その他の保健衛生</t>
  </si>
  <si>
    <t>　　　85 社会保険・社会福祉・介護事業</t>
  </si>
  <si>
    <t>　　　　850 管理，補助的経済活動を行う事業所（85社会保険・社会福祉・介護事業）</t>
  </si>
  <si>
    <t>　　　　851 社会保険事業団体</t>
  </si>
  <si>
    <t>　　　　852 福祉事務所</t>
  </si>
  <si>
    <t>　　　　853 児童福祉事業</t>
  </si>
  <si>
    <t>　　　　　85A 保育所</t>
  </si>
  <si>
    <t>　　　　　85B その他の児童福祉事業</t>
  </si>
  <si>
    <t>　　　　854 老人福祉・介護事業</t>
  </si>
  <si>
    <t>　　　　　85C 特別養護老人ホーム</t>
  </si>
  <si>
    <t>　　　　　85D 介護老人保健施設</t>
  </si>
  <si>
    <t>　　　　　85E 通所・短期入所介護事業</t>
  </si>
  <si>
    <t>　　　　　85F 訪問介護事業</t>
  </si>
  <si>
    <t>　　　　　85G 認知症老人グループホーム</t>
  </si>
  <si>
    <t>　　　　　85H 有料老人ホーム</t>
  </si>
  <si>
    <t>　　　　　85J その他の老人福祉・介護事業</t>
  </si>
  <si>
    <t>　　　　855 障害者福祉事業</t>
  </si>
  <si>
    <t>　　　　859 その他の社会保険・社会福祉・介護事業</t>
  </si>
  <si>
    <t>　　　　　85K 更生保護事業</t>
  </si>
  <si>
    <t>　　　　　85L 他に分類されない社会保険・社会福祉・介護事業</t>
  </si>
  <si>
    <t>　　Q 複合サービス事業</t>
  </si>
  <si>
    <t>　　　86 郵便局</t>
  </si>
  <si>
    <t>　　　　860 管理，補助的経済活動を行う事業所（86郵便局）</t>
  </si>
  <si>
    <t>　　　　861 郵便局</t>
  </si>
  <si>
    <t>　　　　862 郵便局受託業</t>
  </si>
  <si>
    <t>　　　87 協同組合（他に分類されないもの）</t>
  </si>
  <si>
    <t>　　　　870 管理，補助的経済活動を行う事業所（87協同組合）</t>
  </si>
  <si>
    <t>　　　　871 農林水産業協同組合（他に分類されないもの）</t>
  </si>
  <si>
    <t>　　　　872 事業協同組合（他に分類されないもの）</t>
  </si>
  <si>
    <t>　　R サービス業（他に分類されないもの）</t>
  </si>
  <si>
    <t>　　　88 廃棄物処理業</t>
  </si>
  <si>
    <t>　　　　880 管理，補助的経済活動を行う事業所（88廃棄物処理業）</t>
  </si>
  <si>
    <t>　　　　881 一般廃棄物処理業</t>
  </si>
  <si>
    <t>　　　　882 産業廃棄物処理業</t>
  </si>
  <si>
    <t>　　　　889 その他の廃棄物処理業</t>
  </si>
  <si>
    <t>　　　89 自動車整備業</t>
  </si>
  <si>
    <t>　　　　890 管理，補助的経済活動を行う事業所（89自動車整備業）</t>
  </si>
  <si>
    <t>　　　　891 自動車整備業</t>
  </si>
  <si>
    <t>　　　90 機械等修理業（別掲を除く）</t>
  </si>
  <si>
    <t>　　　　900 管理，補助的経済活動を行う事業所（90機械等修理業）</t>
  </si>
  <si>
    <t>　　　　901 機械修理業（電気機械器具を除く）</t>
  </si>
  <si>
    <t>　　　　902 電気機械器具修理業</t>
  </si>
  <si>
    <t>　　　　903 表具業</t>
  </si>
  <si>
    <t>　　　　909 その他の修理業</t>
  </si>
  <si>
    <t>　　　91 職業紹介・労働者派遣業</t>
  </si>
  <si>
    <t>　　　　910 管理，補助的経済活動を行う事業所（91職業紹介・労働者派遣業）</t>
  </si>
  <si>
    <t>　　　　911 職業紹介業</t>
  </si>
  <si>
    <t>　　　　912 労働者派遣業</t>
  </si>
  <si>
    <t>　　　92 その他の事業サービス業</t>
  </si>
  <si>
    <t>　　　　920 管理，補助的経済活動を行う事業所（92その他の事業サービス業）</t>
  </si>
  <si>
    <t>　　　　921 速記・ワープロ入力・複写業</t>
  </si>
  <si>
    <t>　　　　922 建物サービス業</t>
  </si>
  <si>
    <t>　　　　923 警備業</t>
  </si>
  <si>
    <t>　　　　929 他に分類されない事業サービス業</t>
  </si>
  <si>
    <t>　　　93 政治・経済・文化団体</t>
  </si>
  <si>
    <t>　　　　931 経済団体</t>
  </si>
  <si>
    <t>　　　　932 労働団体</t>
  </si>
  <si>
    <t>　　　　933 学術・文化団体</t>
  </si>
  <si>
    <t>　　　　934 政治団体</t>
  </si>
  <si>
    <t>　　　　939 他に分類されない非営利的団体</t>
  </si>
  <si>
    <t>　　　94 宗教</t>
  </si>
  <si>
    <t>　　　　941 神道系宗教</t>
  </si>
  <si>
    <t>　　　　942 仏教系宗教</t>
  </si>
  <si>
    <t>　　　　943 キリスト教系宗教</t>
  </si>
  <si>
    <t>　　　　949 その他の宗教</t>
  </si>
  <si>
    <t>　　　95 その他のサービス業</t>
  </si>
  <si>
    <t>　　　　950 管理，補助的経済活動を行う事業所（95その他のサービス業）</t>
  </si>
  <si>
    <t>　　　　951 集会場</t>
  </si>
  <si>
    <t>　　　　952 と畜場</t>
  </si>
  <si>
    <t>　　　　959 他に分類されないサービス業</t>
  </si>
  <si>
    <t>従業者数</t>
  </si>
  <si>
    <t>産　　　　業　　　　小　　　　分　　　　類</t>
  </si>
  <si>
    <t>A～R 全産業</t>
  </si>
  <si>
    <t>　C～R 非農林漁業</t>
  </si>
  <si>
    <t>資料：平成26年経済センサス-基礎調査結果</t>
  </si>
  <si>
    <t>（合併市町村分含む）</t>
  </si>
  <si>
    <t>株式会社（有限会社・相互会社を含む）</t>
  </si>
  <si>
    <t>合名・合資・
合同会社</t>
  </si>
  <si>
    <t>平         成          24         年</t>
  </si>
  <si>
    <t>平         成          26         年</t>
  </si>
  <si>
    <t>-</t>
  </si>
  <si>
    <t>　　　　011 耕種農業</t>
  </si>
  <si>
    <t>産         業         別</t>
  </si>
  <si>
    <t>D-2 規模別事業所数・従業者数（民営）</t>
  </si>
  <si>
    <t>資料：経済センサス-活動調査、経済センサス-基礎調査結果</t>
  </si>
  <si>
    <t>(各年調査日現在）</t>
  </si>
  <si>
    <t>D-3 経営組織別事業所数（民営）</t>
  </si>
  <si>
    <t>資料：平成24年経済センサス-活動調査、平成26年経済センサス-基礎調査結果</t>
  </si>
  <si>
    <t>（平成26年7月1日現在調べ）</t>
  </si>
  <si>
    <t>サービス業（他に分類されないもの）</t>
  </si>
  <si>
    <t xml:space="preserve"> ※平成18年の合併町村分含むとは、倉渕村･箕郷町・群馬町・新町･榛名町を合わせた数値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</si>
</sst>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;&quot;△ &quot;0"/>
    <numFmt numFmtId="180" formatCode="0_ 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;&quot;△ &quot;0.0"/>
    <numFmt numFmtId="188" formatCode="0.0_);[Red]\(0.0\)"/>
    <numFmt numFmtId="189" formatCode="#,##0_);\(#,##0\)"/>
    <numFmt numFmtId="190" formatCode="#,##0;&quot;△ &quot;#,##0"/>
    <numFmt numFmtId="191" formatCode="0.00;&quot;△ &quot;0.00"/>
    <numFmt numFmtId="192" formatCode="#,##0.0;[Red]\-#,##0.0"/>
    <numFmt numFmtId="193" formatCode="#,##0.0;&quot;△ &quot;#,##0.0"/>
    <numFmt numFmtId="194" formatCode="#,##0.0_ ;[Red]\-#,##0.0\ "/>
    <numFmt numFmtId="195" formatCode="#,##0_ "/>
    <numFmt numFmtId="196" formatCode="#,##0_ ;[Red]\-#,##0\ "/>
    <numFmt numFmtId="197" formatCode="#,##0;[Red]#,##0"/>
    <numFmt numFmtId="198" formatCode="#,##0_);[Red]\(#,##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5" fillId="0" borderId="10" xfId="0" applyNumberFormat="1" applyFont="1" applyFill="1" applyBorder="1" applyAlignment="1" quotePrefix="1">
      <alignment horizontal="distributed" vertical="center" indent="1"/>
    </xf>
    <xf numFmtId="190" fontId="5" fillId="0" borderId="0" xfId="49" applyNumberFormat="1" applyFont="1" applyFill="1" applyAlignment="1">
      <alignment horizontal="right" vertical="center"/>
    </xf>
    <xf numFmtId="0" fontId="5" fillId="0" borderId="10" xfId="0" applyFont="1" applyFill="1" applyBorder="1" applyAlignment="1" quotePrefix="1">
      <alignment horizontal="distributed" vertical="center" indent="1"/>
    </xf>
    <xf numFmtId="187" fontId="5" fillId="0" borderId="0" xfId="0" applyNumberFormat="1" applyFont="1" applyFill="1" applyAlignment="1">
      <alignment horizontal="right" vertical="center"/>
    </xf>
    <xf numFmtId="193" fontId="5" fillId="0" borderId="0" xfId="49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5" fillId="0" borderId="10" xfId="0" applyFont="1" applyFill="1" applyBorder="1" applyAlignment="1" quotePrefix="1">
      <alignment horizontal="center" vertical="center"/>
    </xf>
    <xf numFmtId="179" fontId="5" fillId="0" borderId="11" xfId="0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horizontal="centerContinuous"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 quotePrefix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90" fontId="5" fillId="0" borderId="19" xfId="49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38" fontId="5" fillId="0" borderId="0" xfId="49" applyFont="1" applyAlignment="1">
      <alignment/>
    </xf>
    <xf numFmtId="38" fontId="5" fillId="0" borderId="0" xfId="49" applyFont="1" applyAlignment="1">
      <alignment horizontal="right"/>
    </xf>
    <xf numFmtId="38" fontId="5" fillId="0" borderId="15" xfId="49" applyFont="1" applyBorder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97" fontId="5" fillId="0" borderId="0" xfId="0" applyNumberFormat="1" applyFont="1" applyAlignment="1">
      <alignment/>
    </xf>
    <xf numFmtId="197" fontId="5" fillId="0" borderId="15" xfId="0" applyNumberFormat="1" applyFont="1" applyBorder="1" applyAlignment="1">
      <alignment/>
    </xf>
    <xf numFmtId="197" fontId="5" fillId="0" borderId="14" xfId="0" applyNumberFormat="1" applyFont="1" applyBorder="1" applyAlignment="1">
      <alignment/>
    </xf>
    <xf numFmtId="197" fontId="5" fillId="0" borderId="11" xfId="0" applyNumberFormat="1" applyFont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90" fontId="5" fillId="0" borderId="0" xfId="49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49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90" fontId="5" fillId="0" borderId="0" xfId="49" applyNumberFormat="1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indent="3"/>
    </xf>
    <xf numFmtId="193" fontId="5" fillId="0" borderId="0" xfId="49" applyNumberFormat="1" applyFont="1" applyAlignment="1">
      <alignment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/>
    </xf>
    <xf numFmtId="190" fontId="48" fillId="0" borderId="19" xfId="49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right" vertical="center"/>
    </xf>
    <xf numFmtId="38" fontId="48" fillId="0" borderId="0" xfId="49" applyFont="1" applyAlignment="1">
      <alignment/>
    </xf>
    <xf numFmtId="0" fontId="5" fillId="0" borderId="19" xfId="0" applyFont="1" applyFill="1" applyBorder="1" applyAlignment="1">
      <alignment vertical="center" shrinkToFit="1"/>
    </xf>
    <xf numFmtId="0" fontId="5" fillId="0" borderId="0" xfId="49" applyNumberFormat="1" applyFont="1" applyAlignment="1">
      <alignment horizontal="right"/>
    </xf>
    <xf numFmtId="190" fontId="5" fillId="0" borderId="0" xfId="49" applyNumberFormat="1" applyFont="1" applyAlignment="1">
      <alignment horizontal="right"/>
    </xf>
    <xf numFmtId="190" fontId="5" fillId="0" borderId="0" xfId="49" applyNumberFormat="1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11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14" xfId="0" applyNumberFormat="1" applyFont="1" applyBorder="1" applyAlignment="1">
      <alignment/>
    </xf>
    <xf numFmtId="190" fontId="5" fillId="0" borderId="11" xfId="0" applyNumberFormat="1" applyFont="1" applyBorder="1" applyAlignment="1">
      <alignment/>
    </xf>
    <xf numFmtId="190" fontId="5" fillId="0" borderId="0" xfId="0" applyNumberFormat="1" applyFont="1" applyAlignment="1">
      <alignment horizontal="right"/>
    </xf>
    <xf numFmtId="193" fontId="5" fillId="0" borderId="0" xfId="0" applyNumberFormat="1" applyFont="1" applyFill="1" applyAlignment="1">
      <alignment horizontal="right" vertical="center"/>
    </xf>
    <xf numFmtId="179" fontId="48" fillId="0" borderId="0" xfId="0" applyNumberFormat="1" applyFont="1" applyFill="1" applyAlignment="1">
      <alignment vertical="center"/>
    </xf>
    <xf numFmtId="190" fontId="5" fillId="0" borderId="15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79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Border="1" applyAlignment="1">
      <alignment horizontal="right" vertical="center"/>
    </xf>
    <xf numFmtId="190" fontId="5" fillId="0" borderId="19" xfId="49" applyNumberFormat="1" applyFont="1" applyFill="1" applyBorder="1" applyAlignment="1">
      <alignment horizontal="right" vertical="center"/>
    </xf>
    <xf numFmtId="0" fontId="6" fillId="33" borderId="0" xfId="0" applyFont="1" applyFill="1" applyAlignment="1" quotePrefix="1">
      <alignment vertical="center"/>
    </xf>
    <xf numFmtId="190" fontId="7" fillId="33" borderId="0" xfId="0" applyNumberFormat="1" applyFont="1" applyFill="1" applyAlignment="1">
      <alignment horizontal="left" vertical="center"/>
    </xf>
    <xf numFmtId="190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190" fontId="5" fillId="33" borderId="22" xfId="0" applyNumberFormat="1" applyFont="1" applyFill="1" applyBorder="1" applyAlignment="1">
      <alignment horizontal="center" vertical="center"/>
    </xf>
    <xf numFmtId="190" fontId="5" fillId="33" borderId="2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90" fontId="8" fillId="33" borderId="23" xfId="0" applyNumberFormat="1" applyFont="1" applyFill="1" applyBorder="1" applyAlignment="1">
      <alignment horizontal="right" vertical="center"/>
    </xf>
    <xf numFmtId="190" fontId="8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90" fontId="5" fillId="33" borderId="23" xfId="0" applyNumberFormat="1" applyFont="1" applyFill="1" applyBorder="1" applyAlignment="1">
      <alignment horizontal="right" vertical="center"/>
    </xf>
    <xf numFmtId="190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190" fontId="5" fillId="33" borderId="24" xfId="0" applyNumberFormat="1" applyFont="1" applyFill="1" applyBorder="1" applyAlignment="1">
      <alignment horizontal="right" vertical="center"/>
    </xf>
    <xf numFmtId="190" fontId="5" fillId="33" borderId="11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190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11" xfId="49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0" fontId="5" fillId="0" borderId="19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N2" sqref="N2"/>
    </sheetView>
  </sheetViews>
  <sheetFormatPr defaultColWidth="9.00390625" defaultRowHeight="13.5"/>
  <sheetData>
    <row r="1" spans="1:14" ht="27">
      <c r="A1" s="89" t="s">
        <v>85</v>
      </c>
      <c r="B1" s="89" t="s">
        <v>86</v>
      </c>
      <c r="C1" s="89" t="s">
        <v>87</v>
      </c>
      <c r="D1" s="89" t="s">
        <v>88</v>
      </c>
      <c r="E1" s="89" t="s">
        <v>89</v>
      </c>
      <c r="F1" s="89" t="s">
        <v>90</v>
      </c>
      <c r="G1" s="89" t="s">
        <v>91</v>
      </c>
      <c r="H1" s="89" t="s">
        <v>92</v>
      </c>
      <c r="I1" s="89" t="s">
        <v>93</v>
      </c>
      <c r="J1" s="89" t="s">
        <v>94</v>
      </c>
      <c r="K1" s="89" t="s">
        <v>95</v>
      </c>
      <c r="L1" s="89" t="s">
        <v>96</v>
      </c>
      <c r="M1" s="89" t="s">
        <v>97</v>
      </c>
      <c r="N1" s="98" t="s">
        <v>100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workbookViewId="0" topLeftCell="A31">
      <selection activeCell="C43" sqref="C43"/>
    </sheetView>
  </sheetViews>
  <sheetFormatPr defaultColWidth="9.00390625" defaultRowHeight="16.5" customHeight="1"/>
  <cols>
    <col min="1" max="1" width="2.00390625" style="4" customWidth="1"/>
    <col min="2" max="2" width="7.00390625" style="4" customWidth="1"/>
    <col min="3" max="3" width="27.25390625" style="4" bestFit="1" customWidth="1"/>
    <col min="4" max="5" width="9.50390625" style="4" customWidth="1"/>
    <col min="6" max="6" width="9.125" style="4" customWidth="1"/>
    <col min="7" max="7" width="10.00390625" style="25" customWidth="1"/>
    <col min="8" max="10" width="10.00390625" style="4" customWidth="1"/>
    <col min="11" max="11" width="9.00390625" style="4" customWidth="1"/>
    <col min="12" max="12" width="9.125" style="4" bestFit="1" customWidth="1"/>
    <col min="13" max="16384" width="9.00390625" style="4" customWidth="1"/>
  </cols>
  <sheetData>
    <row r="1" spans="1:10" ht="16.5" customHeight="1">
      <c r="A1" s="39" t="s">
        <v>114</v>
      </c>
      <c r="C1" s="14"/>
      <c r="J1" s="40" t="s">
        <v>25</v>
      </c>
    </row>
    <row r="2" spans="1:10" ht="3.75" customHeight="1" thickBot="1">
      <c r="A2" s="11"/>
      <c r="B2" s="11"/>
      <c r="C2" s="11"/>
      <c r="D2" s="11"/>
      <c r="E2" s="11"/>
      <c r="F2" s="11"/>
      <c r="G2" s="41"/>
      <c r="H2" s="11"/>
      <c r="I2" s="11"/>
      <c r="J2" s="11"/>
    </row>
    <row r="3" spans="1:10" ht="15" customHeight="1">
      <c r="A3" s="42"/>
      <c r="B3" s="42"/>
      <c r="C3" s="43"/>
      <c r="D3" s="13"/>
      <c r="E3" s="13"/>
      <c r="F3" s="44" t="s">
        <v>26</v>
      </c>
      <c r="G3" s="45" t="s">
        <v>27</v>
      </c>
      <c r="H3" s="16"/>
      <c r="I3" s="16"/>
      <c r="J3" s="16"/>
    </row>
    <row r="4" spans="1:10" ht="16.5" customHeight="1">
      <c r="A4" s="42"/>
      <c r="B4" s="42" t="s">
        <v>1</v>
      </c>
      <c r="C4" s="43"/>
      <c r="D4" s="44" t="s">
        <v>14</v>
      </c>
      <c r="E4" s="44" t="s">
        <v>15</v>
      </c>
      <c r="F4" s="44" t="s">
        <v>28</v>
      </c>
      <c r="G4" s="45" t="s">
        <v>29</v>
      </c>
      <c r="H4" s="16"/>
      <c r="I4" s="46" t="s">
        <v>30</v>
      </c>
      <c r="J4" s="15"/>
    </row>
    <row r="5" spans="1:10" ht="20.25" customHeight="1">
      <c r="A5" s="21"/>
      <c r="B5" s="21"/>
      <c r="C5" s="47"/>
      <c r="D5" s="6"/>
      <c r="E5" s="6"/>
      <c r="F5" s="48" t="s">
        <v>15</v>
      </c>
      <c r="G5" s="49" t="s">
        <v>63</v>
      </c>
      <c r="H5" s="49" t="s">
        <v>64</v>
      </c>
      <c r="I5" s="49" t="s">
        <v>63</v>
      </c>
      <c r="J5" s="50" t="s">
        <v>64</v>
      </c>
    </row>
    <row r="6" spans="3:4" ht="3.75" customHeight="1">
      <c r="C6" s="99"/>
      <c r="D6" s="53"/>
    </row>
    <row r="7" spans="1:10" ht="16.5" customHeight="1">
      <c r="A7" s="32" t="s">
        <v>4</v>
      </c>
      <c r="B7" s="10"/>
      <c r="C7" s="2"/>
      <c r="D7" s="9">
        <v>7239</v>
      </c>
      <c r="E7" s="9">
        <v>55517</v>
      </c>
      <c r="F7" s="60">
        <v>7.669153197955518</v>
      </c>
      <c r="G7" s="9">
        <v>704</v>
      </c>
      <c r="H7" s="29">
        <v>10.772762050497322</v>
      </c>
      <c r="I7" s="27">
        <v>9947</v>
      </c>
      <c r="J7" s="29">
        <v>21.827956989247312</v>
      </c>
    </row>
    <row r="8" spans="1:10" ht="16.5" customHeight="1">
      <c r="A8" s="32" t="s">
        <v>5</v>
      </c>
      <c r="B8" s="10"/>
      <c r="C8" s="2"/>
      <c r="D8" s="9">
        <v>11319</v>
      </c>
      <c r="E8" s="9">
        <v>83914</v>
      </c>
      <c r="F8" s="60">
        <v>7.413552433960597</v>
      </c>
      <c r="G8" s="9">
        <v>4080</v>
      </c>
      <c r="H8" s="29">
        <v>56.361375880646506</v>
      </c>
      <c r="I8" s="27">
        <v>28397</v>
      </c>
      <c r="J8" s="29">
        <v>51.15009816812868</v>
      </c>
    </row>
    <row r="9" spans="1:10" ht="16.5" customHeight="1">
      <c r="A9" s="32" t="s">
        <v>6</v>
      </c>
      <c r="B9" s="10"/>
      <c r="C9" s="2"/>
      <c r="D9" s="9">
        <v>11955</v>
      </c>
      <c r="E9" s="9">
        <v>92843</v>
      </c>
      <c r="F9" s="60">
        <v>7.766039314094521</v>
      </c>
      <c r="G9" s="9">
        <v>636</v>
      </c>
      <c r="H9" s="29">
        <v>5.618870924993374</v>
      </c>
      <c r="I9" s="27">
        <v>8929</v>
      </c>
      <c r="J9" s="29">
        <v>10.640655909621756</v>
      </c>
    </row>
    <row r="10" spans="1:10" ht="16.5" customHeight="1">
      <c r="A10" s="32" t="s">
        <v>7</v>
      </c>
      <c r="B10" s="10"/>
      <c r="C10" s="2"/>
      <c r="D10" s="9">
        <v>12053</v>
      </c>
      <c r="E10" s="9">
        <v>90606</v>
      </c>
      <c r="F10" s="60">
        <v>7.517298597859454</v>
      </c>
      <c r="G10" s="9">
        <v>98</v>
      </c>
      <c r="H10" s="29">
        <v>0.8197406942701798</v>
      </c>
      <c r="I10" s="27">
        <v>-2237</v>
      </c>
      <c r="J10" s="29">
        <v>-2.409443899917064</v>
      </c>
    </row>
    <row r="11" spans="1:10" ht="16.5" customHeight="1">
      <c r="A11" s="32" t="s">
        <v>8</v>
      </c>
      <c r="B11" s="10"/>
      <c r="C11" s="2"/>
      <c r="D11" s="9">
        <v>12991</v>
      </c>
      <c r="E11" s="9">
        <v>95993</v>
      </c>
      <c r="F11" s="60">
        <v>7.389192517897006</v>
      </c>
      <c r="G11" s="9">
        <v>938</v>
      </c>
      <c r="H11" s="29">
        <v>7.782294864349125</v>
      </c>
      <c r="I11" s="27">
        <v>5387</v>
      </c>
      <c r="J11" s="29">
        <v>5.945522371586871</v>
      </c>
    </row>
    <row r="12" spans="1:10" ht="16.5" customHeight="1">
      <c r="A12" s="32" t="s">
        <v>9</v>
      </c>
      <c r="B12" s="10"/>
      <c r="C12" s="2"/>
      <c r="D12" s="9">
        <v>13951</v>
      </c>
      <c r="E12" s="9">
        <v>102166</v>
      </c>
      <c r="F12" s="60">
        <v>7.323202637803742</v>
      </c>
      <c r="G12" s="9">
        <v>960</v>
      </c>
      <c r="H12" s="29">
        <v>7.38973135247479</v>
      </c>
      <c r="I12" s="27">
        <v>6173</v>
      </c>
      <c r="J12" s="29">
        <v>6.430677236881856</v>
      </c>
    </row>
    <row r="13" spans="1:10" ht="16.5" customHeight="1">
      <c r="A13" s="32" t="s">
        <v>10</v>
      </c>
      <c r="B13" s="10"/>
      <c r="C13" s="2"/>
      <c r="D13" s="9">
        <v>14585</v>
      </c>
      <c r="E13" s="9">
        <v>113079</v>
      </c>
      <c r="F13" s="60">
        <v>7.753102502571135</v>
      </c>
      <c r="G13" s="9">
        <v>634</v>
      </c>
      <c r="H13" s="29">
        <v>4.544477098415884</v>
      </c>
      <c r="I13" s="27">
        <v>10913</v>
      </c>
      <c r="J13" s="29">
        <v>10.681635769238298</v>
      </c>
    </row>
    <row r="14" spans="1:10" ht="16.5" customHeight="1">
      <c r="A14" s="32" t="s">
        <v>98</v>
      </c>
      <c r="B14" s="10"/>
      <c r="C14" s="2"/>
      <c r="D14" s="9">
        <v>14811</v>
      </c>
      <c r="E14" s="9">
        <v>128933</v>
      </c>
      <c r="F14" s="60">
        <v>8.705219093916684</v>
      </c>
      <c r="G14" s="9">
        <v>226</v>
      </c>
      <c r="H14" s="29">
        <v>1.5495371957490571</v>
      </c>
      <c r="I14" s="27">
        <v>15854</v>
      </c>
      <c r="J14" s="29">
        <v>14.020286702217033</v>
      </c>
    </row>
    <row r="15" spans="1:10" ht="16.5" customHeight="1">
      <c r="A15" s="10" t="s">
        <v>99</v>
      </c>
      <c r="B15" s="10"/>
      <c r="C15" s="2"/>
      <c r="D15" s="88">
        <v>14597</v>
      </c>
      <c r="E15" s="88">
        <v>135939</v>
      </c>
      <c r="F15" s="60">
        <v>9.312804000822087</v>
      </c>
      <c r="G15" s="27">
        <v>-214</v>
      </c>
      <c r="H15" s="29">
        <v>-1.4448720545540477</v>
      </c>
      <c r="I15" s="27">
        <v>7006</v>
      </c>
      <c r="J15" s="29">
        <v>5.433829973707274</v>
      </c>
    </row>
    <row r="16" spans="1:10" ht="16.5" customHeight="1">
      <c r="A16" s="10" t="s">
        <v>11</v>
      </c>
      <c r="B16" s="10"/>
      <c r="C16" s="2"/>
      <c r="D16" s="88">
        <v>13079</v>
      </c>
      <c r="E16" s="88">
        <v>124649</v>
      </c>
      <c r="F16" s="60">
        <v>9.53046869026684</v>
      </c>
      <c r="G16" s="27">
        <v>-1518</v>
      </c>
      <c r="H16" s="29">
        <v>-10.399397136397889</v>
      </c>
      <c r="I16" s="27">
        <v>-11290</v>
      </c>
      <c r="J16" s="29">
        <v>-8.30519571278294</v>
      </c>
    </row>
    <row r="17" spans="1:10" ht="16.5" customHeight="1">
      <c r="A17" s="10" t="s">
        <v>12</v>
      </c>
      <c r="B17" s="10"/>
      <c r="C17" s="2"/>
      <c r="D17" s="9">
        <v>13493</v>
      </c>
      <c r="E17" s="9">
        <v>125105</v>
      </c>
      <c r="F17" s="60">
        <v>9.271844660194175</v>
      </c>
      <c r="G17" s="27">
        <v>414</v>
      </c>
      <c r="H17" s="29">
        <v>3.165379616178607</v>
      </c>
      <c r="I17" s="9">
        <v>456</v>
      </c>
      <c r="J17" s="60">
        <v>0.36582724289805774</v>
      </c>
    </row>
    <row r="18" spans="1:10" ht="16.5" customHeight="1">
      <c r="A18" s="32" t="s">
        <v>13</v>
      </c>
      <c r="B18" s="10"/>
      <c r="C18" s="2"/>
      <c r="D18" s="9">
        <v>12893</v>
      </c>
      <c r="E18" s="9">
        <v>119595</v>
      </c>
      <c r="F18" s="60">
        <v>9.275963701233227</v>
      </c>
      <c r="G18" s="27">
        <v>-600</v>
      </c>
      <c r="H18" s="29">
        <v>-4.446750166753131</v>
      </c>
      <c r="I18" s="27">
        <v>-5510</v>
      </c>
      <c r="J18" s="29">
        <v>-4.404300387674354</v>
      </c>
    </row>
    <row r="19" spans="1:14" ht="16.5" customHeight="1">
      <c r="A19" s="32" t="s">
        <v>0</v>
      </c>
      <c r="B19" s="10"/>
      <c r="C19" s="2" t="s">
        <v>906</v>
      </c>
      <c r="D19" s="9">
        <v>16598</v>
      </c>
      <c r="E19" s="9">
        <v>162486</v>
      </c>
      <c r="F19" s="60">
        <f>E19/D19</f>
        <v>9.789492709965057</v>
      </c>
      <c r="G19" s="27">
        <f>D19-D18</f>
        <v>3705</v>
      </c>
      <c r="H19" s="135">
        <f>3705/12893*100</f>
        <v>28.73652369502831</v>
      </c>
      <c r="I19" s="27">
        <f>E19-E18</f>
        <v>42891</v>
      </c>
      <c r="J19" s="135">
        <f>42891/119595*100</f>
        <v>35.863539445629</v>
      </c>
      <c r="K19" s="75"/>
      <c r="L19" s="75"/>
      <c r="M19" s="51"/>
      <c r="N19" s="51"/>
    </row>
    <row r="20" spans="1:14" ht="16.5" customHeight="1">
      <c r="A20" s="32" t="s">
        <v>169</v>
      </c>
      <c r="B20" s="10"/>
      <c r="C20" s="2"/>
      <c r="D20" s="9">
        <v>16985</v>
      </c>
      <c r="E20" s="9">
        <v>166871</v>
      </c>
      <c r="F20" s="60">
        <f>E20/D20</f>
        <v>9.824609949955843</v>
      </c>
      <c r="G20" s="27">
        <f>D20-D19</f>
        <v>387</v>
      </c>
      <c r="H20" s="135">
        <f>387/16598*100</f>
        <v>2.33160621761658</v>
      </c>
      <c r="I20" s="27">
        <f>E20-E19</f>
        <v>4385</v>
      </c>
      <c r="J20" s="135">
        <f>4385/162486*100</f>
        <v>2.698694041332792</v>
      </c>
      <c r="K20" s="75"/>
      <c r="L20" s="75"/>
      <c r="M20" s="51"/>
      <c r="N20" s="51"/>
    </row>
    <row r="21" spans="1:10" ht="16.5" customHeight="1">
      <c r="A21" s="10"/>
      <c r="B21" s="10"/>
      <c r="C21" s="2"/>
      <c r="D21" s="88"/>
      <c r="E21" s="88"/>
      <c r="F21" s="60"/>
      <c r="G21" s="88"/>
      <c r="H21" s="60"/>
      <c r="I21" s="9"/>
      <c r="J21" s="60"/>
    </row>
    <row r="22" spans="1:14" ht="16.5" customHeight="1">
      <c r="A22" s="92" t="s">
        <v>168</v>
      </c>
      <c r="B22" s="10"/>
      <c r="C22" s="2"/>
      <c r="D22" s="88">
        <v>17331</v>
      </c>
      <c r="E22" s="88">
        <v>172668</v>
      </c>
      <c r="F22" s="93">
        <f>E22/D22</f>
        <v>9.962956551843517</v>
      </c>
      <c r="G22" s="139">
        <f>17331-16985</f>
        <v>346</v>
      </c>
      <c r="H22" s="95">
        <f>346/16985*100</f>
        <v>2.037091551368855</v>
      </c>
      <c r="I22" s="94">
        <f>172668-166871</f>
        <v>5797</v>
      </c>
      <c r="J22" s="95">
        <f>5797/166871*100</f>
        <v>3.4739409483972654</v>
      </c>
      <c r="K22" s="75"/>
      <c r="L22" s="75"/>
      <c r="M22" s="51"/>
      <c r="N22" s="51"/>
    </row>
    <row r="23" spans="2:14" ht="16.5" customHeight="1">
      <c r="B23" s="172" t="s">
        <v>147</v>
      </c>
      <c r="C23" s="171" t="s">
        <v>120</v>
      </c>
      <c r="D23" s="77">
        <v>61</v>
      </c>
      <c r="E23" s="77">
        <v>555</v>
      </c>
      <c r="F23" s="93">
        <f aca="true" t="shared" si="0" ref="F23:F40">E23/D23</f>
        <v>9.098360655737705</v>
      </c>
      <c r="G23" s="139">
        <f>61-53</f>
        <v>8</v>
      </c>
      <c r="H23" s="95">
        <f>8/53*100</f>
        <v>15.09433962264151</v>
      </c>
      <c r="I23" s="94">
        <f>555-695</f>
        <v>-140</v>
      </c>
      <c r="J23" s="95">
        <f>-140/695*100</f>
        <v>-20.14388489208633</v>
      </c>
      <c r="M23" s="51"/>
      <c r="N23" s="51"/>
    </row>
    <row r="24" spans="2:14" ht="16.5" customHeight="1">
      <c r="B24" s="172" t="s">
        <v>148</v>
      </c>
      <c r="C24" s="171" t="s">
        <v>122</v>
      </c>
      <c r="D24" s="77">
        <v>17270</v>
      </c>
      <c r="E24" s="77">
        <v>172113</v>
      </c>
      <c r="F24" s="93">
        <f t="shared" si="0"/>
        <v>9.966010422698321</v>
      </c>
      <c r="G24" s="139">
        <f>17270-16932</f>
        <v>338</v>
      </c>
      <c r="H24" s="97">
        <f>338/16932*100</f>
        <v>1.9962201748169146</v>
      </c>
      <c r="I24" s="94">
        <f>172113-166176</f>
        <v>5937</v>
      </c>
      <c r="J24" s="95">
        <f>5937/166176*100</f>
        <v>3.5727180820335067</v>
      </c>
      <c r="K24" s="75"/>
      <c r="L24" s="75"/>
      <c r="M24" s="51"/>
      <c r="N24" s="51"/>
    </row>
    <row r="25" spans="2:14" ht="16.5" customHeight="1">
      <c r="B25" s="172" t="s">
        <v>24</v>
      </c>
      <c r="C25" s="171" t="s">
        <v>124</v>
      </c>
      <c r="D25" s="78">
        <v>2</v>
      </c>
      <c r="E25" s="78">
        <v>8</v>
      </c>
      <c r="F25" s="93">
        <f t="shared" si="0"/>
        <v>4</v>
      </c>
      <c r="G25" s="139" t="s">
        <v>170</v>
      </c>
      <c r="H25" s="95" t="s">
        <v>171</v>
      </c>
      <c r="I25" s="94">
        <f>8-32</f>
        <v>-24</v>
      </c>
      <c r="J25" s="95">
        <f>-24/32*100</f>
        <v>-75</v>
      </c>
      <c r="M25" s="51"/>
      <c r="N25" s="51"/>
    </row>
    <row r="26" spans="2:14" ht="16.5" customHeight="1">
      <c r="B26" s="173" t="s">
        <v>16</v>
      </c>
      <c r="C26" s="171" t="s">
        <v>18</v>
      </c>
      <c r="D26" s="77">
        <v>1801</v>
      </c>
      <c r="E26" s="77">
        <v>11923</v>
      </c>
      <c r="F26" s="93">
        <f t="shared" si="0"/>
        <v>6.620210993892282</v>
      </c>
      <c r="G26" s="139">
        <f>1801-1831</f>
        <v>-30</v>
      </c>
      <c r="H26" s="95">
        <f>-30/1831*100</f>
        <v>-1.6384489350081923</v>
      </c>
      <c r="I26" s="94">
        <f>11923-11925</f>
        <v>-2</v>
      </c>
      <c r="J26" s="95">
        <v>0</v>
      </c>
      <c r="K26" s="75"/>
      <c r="L26" s="75"/>
      <c r="M26" s="51"/>
      <c r="N26" s="51"/>
    </row>
    <row r="27" spans="2:14" ht="16.5" customHeight="1">
      <c r="B27" s="173" t="s">
        <v>17</v>
      </c>
      <c r="C27" s="171" t="s">
        <v>20</v>
      </c>
      <c r="D27" s="77">
        <v>1538</v>
      </c>
      <c r="E27" s="77">
        <v>31379</v>
      </c>
      <c r="F27" s="93">
        <f t="shared" si="0"/>
        <v>20.402470741222366</v>
      </c>
      <c r="G27" s="139">
        <f>1538-1596</f>
        <v>-58</v>
      </c>
      <c r="H27" s="95">
        <f>-58/1596*100</f>
        <v>-3.634085213032581</v>
      </c>
      <c r="I27" s="94">
        <f>31379-32397</f>
        <v>-1018</v>
      </c>
      <c r="J27" s="95">
        <f>-1018/32397*100</f>
        <v>-3.142266259221533</v>
      </c>
      <c r="K27" s="75"/>
      <c r="L27" s="75"/>
      <c r="M27" s="51"/>
      <c r="N27" s="51"/>
    </row>
    <row r="28" spans="2:14" ht="16.5" customHeight="1">
      <c r="B28" s="173" t="s">
        <v>19</v>
      </c>
      <c r="C28" s="67" t="s">
        <v>22</v>
      </c>
      <c r="D28" s="77">
        <v>10</v>
      </c>
      <c r="E28" s="77">
        <v>474</v>
      </c>
      <c r="F28" s="93">
        <f t="shared" si="0"/>
        <v>47.4</v>
      </c>
      <c r="G28" s="139">
        <f>10-9</f>
        <v>1</v>
      </c>
      <c r="H28" s="95">
        <f>1/9*100</f>
        <v>11.11111111111111</v>
      </c>
      <c r="I28" s="94">
        <f>474-484</f>
        <v>-10</v>
      </c>
      <c r="J28" s="95">
        <f>-10/484*100</f>
        <v>-2.066115702479339</v>
      </c>
      <c r="M28" s="51"/>
      <c r="N28" s="51"/>
    </row>
    <row r="29" spans="2:14" ht="16.5" customHeight="1">
      <c r="B29" s="173" t="s">
        <v>21</v>
      </c>
      <c r="C29" s="171" t="s">
        <v>65</v>
      </c>
      <c r="D29" s="77">
        <v>166</v>
      </c>
      <c r="E29" s="77">
        <v>2307</v>
      </c>
      <c r="F29" s="93">
        <f t="shared" si="0"/>
        <v>13.897590361445783</v>
      </c>
      <c r="G29" s="139">
        <f>166-186</f>
        <v>-20</v>
      </c>
      <c r="H29" s="95">
        <f>-20/186*100</f>
        <v>-10.75268817204301</v>
      </c>
      <c r="I29" s="94">
        <f>2307-3718</f>
        <v>-1411</v>
      </c>
      <c r="J29" s="95">
        <f>-1411/3718*100</f>
        <v>-37.9505110274341</v>
      </c>
      <c r="L29" s="75"/>
      <c r="M29" s="51"/>
      <c r="N29" s="51"/>
    </row>
    <row r="30" spans="2:14" ht="16.5" customHeight="1">
      <c r="B30" s="173" t="s">
        <v>23</v>
      </c>
      <c r="C30" s="171" t="s">
        <v>130</v>
      </c>
      <c r="D30" s="77">
        <v>300</v>
      </c>
      <c r="E30" s="77">
        <v>9185</v>
      </c>
      <c r="F30" s="93">
        <f t="shared" si="0"/>
        <v>30.616666666666667</v>
      </c>
      <c r="G30" s="139">
        <f>300-313</f>
        <v>-13</v>
      </c>
      <c r="H30" s="95">
        <f>-13/313*100</f>
        <v>-4.15335463258786</v>
      </c>
      <c r="I30" s="94">
        <f>9185-9016</f>
        <v>169</v>
      </c>
      <c r="J30" s="95">
        <f>169/9016*100</f>
        <v>1.8744454303460514</v>
      </c>
      <c r="L30" s="75"/>
      <c r="M30" s="51"/>
      <c r="N30" s="51"/>
    </row>
    <row r="31" spans="2:14" ht="16.5" customHeight="1">
      <c r="B31" s="173" t="s">
        <v>102</v>
      </c>
      <c r="C31" s="171" t="s">
        <v>131</v>
      </c>
      <c r="D31" s="77">
        <v>4664</v>
      </c>
      <c r="E31" s="77">
        <v>38498</v>
      </c>
      <c r="F31" s="93">
        <f t="shared" si="0"/>
        <v>8.254288164665523</v>
      </c>
      <c r="G31" s="139">
        <f>4664-4549</f>
        <v>115</v>
      </c>
      <c r="H31" s="95">
        <f>115/4549*100</f>
        <v>2.5280281380523193</v>
      </c>
      <c r="I31" s="94">
        <f>38498-38116</f>
        <v>382</v>
      </c>
      <c r="J31" s="95">
        <f>382/38116*100</f>
        <v>1.0022037989295833</v>
      </c>
      <c r="K31" s="75"/>
      <c r="L31" s="75"/>
      <c r="M31" s="51"/>
      <c r="N31" s="51"/>
    </row>
    <row r="32" spans="2:14" ht="16.5" customHeight="1">
      <c r="B32" s="173" t="s">
        <v>103</v>
      </c>
      <c r="C32" s="171" t="s">
        <v>132</v>
      </c>
      <c r="D32" s="77">
        <v>325</v>
      </c>
      <c r="E32" s="80">
        <v>4258</v>
      </c>
      <c r="F32" s="93">
        <f t="shared" si="0"/>
        <v>13.101538461538462</v>
      </c>
      <c r="G32" s="139">
        <f>325-346</f>
        <v>-21</v>
      </c>
      <c r="H32" s="95">
        <f>-21/346*100</f>
        <v>-6.069364161849711</v>
      </c>
      <c r="I32" s="94">
        <f>4258-4669</f>
        <v>-411</v>
      </c>
      <c r="J32" s="95">
        <f>-411/4669*100</f>
        <v>-8.802741486399658</v>
      </c>
      <c r="L32" s="75"/>
      <c r="M32" s="51"/>
      <c r="N32" s="51"/>
    </row>
    <row r="33" spans="2:14" ht="16.5" customHeight="1">
      <c r="B33" s="173" t="s">
        <v>104</v>
      </c>
      <c r="C33" s="171" t="s">
        <v>133</v>
      </c>
      <c r="D33" s="79">
        <v>1260</v>
      </c>
      <c r="E33" s="80">
        <v>4170</v>
      </c>
      <c r="F33" s="93">
        <f t="shared" si="0"/>
        <v>3.3095238095238093</v>
      </c>
      <c r="G33" s="139">
        <f>1260-1281</f>
        <v>-21</v>
      </c>
      <c r="H33" s="95">
        <f>-21/1281*100</f>
        <v>-1.639344262295082</v>
      </c>
      <c r="I33" s="94">
        <f>4170-3983</f>
        <v>187</v>
      </c>
      <c r="J33" s="95">
        <f>187/3983*100</f>
        <v>4.694953552598544</v>
      </c>
      <c r="L33" s="75"/>
      <c r="M33" s="51"/>
      <c r="N33" s="51"/>
    </row>
    <row r="34" spans="2:14" ht="16.5" customHeight="1">
      <c r="B34" s="173" t="s">
        <v>105</v>
      </c>
      <c r="C34" s="171" t="s">
        <v>134</v>
      </c>
      <c r="D34" s="131">
        <v>786</v>
      </c>
      <c r="E34" s="131">
        <v>5119</v>
      </c>
      <c r="F34" s="93">
        <f t="shared" si="0"/>
        <v>6.512722646310433</v>
      </c>
      <c r="G34" s="139">
        <f>786-753</f>
        <v>33</v>
      </c>
      <c r="H34" s="97">
        <f>33/753*100</f>
        <v>4.382470119521913</v>
      </c>
      <c r="I34" s="94">
        <f>5119-4575</f>
        <v>544</v>
      </c>
      <c r="J34" s="95">
        <f>544/4575*100</f>
        <v>11.890710382513662</v>
      </c>
      <c r="K34" s="75"/>
      <c r="L34" s="75"/>
      <c r="M34" s="51"/>
      <c r="N34" s="51"/>
    </row>
    <row r="35" spans="2:14" ht="16.5" customHeight="1">
      <c r="B35" s="173" t="s">
        <v>149</v>
      </c>
      <c r="C35" s="171" t="s">
        <v>135</v>
      </c>
      <c r="D35" s="131">
        <v>1934</v>
      </c>
      <c r="E35" s="131">
        <v>14369</v>
      </c>
      <c r="F35" s="93">
        <f t="shared" si="0"/>
        <v>7.429679420889348</v>
      </c>
      <c r="G35" s="139">
        <f>1934-1867</f>
        <v>67</v>
      </c>
      <c r="H35" s="95">
        <f>67/1867*100</f>
        <v>3.5886448848419925</v>
      </c>
      <c r="I35" s="94">
        <f>14369-13785</f>
        <v>584</v>
      </c>
      <c r="J35" s="95">
        <f>584/13785*100</f>
        <v>4.236488937250635</v>
      </c>
      <c r="L35" s="75"/>
      <c r="M35" s="51"/>
      <c r="N35" s="51"/>
    </row>
    <row r="36" spans="2:14" ht="16.5" customHeight="1">
      <c r="B36" s="173" t="s">
        <v>150</v>
      </c>
      <c r="C36" s="171" t="s">
        <v>155</v>
      </c>
      <c r="D36" s="131">
        <v>1615</v>
      </c>
      <c r="E36" s="131">
        <v>8447</v>
      </c>
      <c r="F36" s="93">
        <f t="shared" si="0"/>
        <v>5.230340557275542</v>
      </c>
      <c r="G36" s="139">
        <f>1615-1524</f>
        <v>91</v>
      </c>
      <c r="H36" s="95">
        <f>91/1524*100</f>
        <v>5.971128608923885</v>
      </c>
      <c r="I36" s="94">
        <f>8447-8063</f>
        <v>384</v>
      </c>
      <c r="J36" s="95">
        <f>384/8063*100</f>
        <v>4.762495349125636</v>
      </c>
      <c r="L36" s="75"/>
      <c r="M36" s="51"/>
      <c r="N36" s="51"/>
    </row>
    <row r="37" spans="2:14" ht="16.5" customHeight="1">
      <c r="B37" s="173" t="s">
        <v>151</v>
      </c>
      <c r="C37" s="171" t="s">
        <v>137</v>
      </c>
      <c r="D37" s="131">
        <v>496</v>
      </c>
      <c r="E37" s="131">
        <v>4182</v>
      </c>
      <c r="F37" s="93">
        <f t="shared" si="0"/>
        <v>8.431451612903226</v>
      </c>
      <c r="G37" s="139">
        <f>496-460</f>
        <v>36</v>
      </c>
      <c r="H37" s="95">
        <f>36/460*100</f>
        <v>7.82608695652174</v>
      </c>
      <c r="I37" s="94">
        <f>4182-3917</f>
        <v>265</v>
      </c>
      <c r="J37" s="95">
        <f>265/3917*100</f>
        <v>6.765381669645136</v>
      </c>
      <c r="L37" s="75"/>
      <c r="M37" s="51"/>
      <c r="N37" s="51"/>
    </row>
    <row r="38" spans="2:14" ht="16.5" customHeight="1">
      <c r="B38" s="173" t="s">
        <v>152</v>
      </c>
      <c r="C38" s="171" t="s">
        <v>138</v>
      </c>
      <c r="D38" s="131">
        <v>1299</v>
      </c>
      <c r="E38" s="131">
        <v>23110</v>
      </c>
      <c r="F38" s="93">
        <f t="shared" si="0"/>
        <v>17.79060816012317</v>
      </c>
      <c r="G38" s="139">
        <f>1299-1134</f>
        <v>165</v>
      </c>
      <c r="H38" s="95">
        <f>165/1134*100</f>
        <v>14.550264550264549</v>
      </c>
      <c r="I38" s="94">
        <f>23110-18452</f>
        <v>4658</v>
      </c>
      <c r="J38" s="95">
        <f>4658/18452*100</f>
        <v>25.243876002601347</v>
      </c>
      <c r="L38" s="75"/>
      <c r="M38" s="51"/>
      <c r="N38" s="51"/>
    </row>
    <row r="39" spans="2:14" ht="16.5" customHeight="1">
      <c r="B39" s="173" t="s">
        <v>153</v>
      </c>
      <c r="C39" s="171" t="s">
        <v>71</v>
      </c>
      <c r="D39" s="131">
        <v>90</v>
      </c>
      <c r="E39" s="131">
        <v>970</v>
      </c>
      <c r="F39" s="93">
        <f t="shared" si="0"/>
        <v>10.777777777777779</v>
      </c>
      <c r="G39" s="139">
        <f>90-70</f>
        <v>20</v>
      </c>
      <c r="H39" s="95">
        <f>20/70*100</f>
        <v>28.57142857142857</v>
      </c>
      <c r="I39" s="94">
        <f>970-718</f>
        <v>252</v>
      </c>
      <c r="J39" s="95">
        <f>252/718*100</f>
        <v>35.097493036211695</v>
      </c>
      <c r="L39" s="75"/>
      <c r="M39" s="51"/>
      <c r="N39" s="51"/>
    </row>
    <row r="40" spans="1:14" ht="16.5" customHeight="1">
      <c r="A40" s="10"/>
      <c r="B40" s="173" t="s">
        <v>154</v>
      </c>
      <c r="C40" s="67" t="s">
        <v>920</v>
      </c>
      <c r="D40" s="137">
        <v>984</v>
      </c>
      <c r="E40" s="138">
        <v>13714</v>
      </c>
      <c r="F40" s="93">
        <f t="shared" si="0"/>
        <v>13.9369918699187</v>
      </c>
      <c r="G40" s="139">
        <f>984-1011</f>
        <v>-27</v>
      </c>
      <c r="H40" s="95">
        <f>-27/1011*100</f>
        <v>-2.6706231454005933</v>
      </c>
      <c r="I40" s="94">
        <f>13714-12326</f>
        <v>1388</v>
      </c>
      <c r="J40" s="95">
        <f>1388/12326*100</f>
        <v>11.260749634918058</v>
      </c>
      <c r="K40" s="71"/>
      <c r="L40" s="71"/>
      <c r="M40" s="72"/>
      <c r="N40" s="72"/>
    </row>
    <row r="41" spans="1:14" ht="16.5" customHeight="1">
      <c r="A41" s="10"/>
      <c r="B41" s="10"/>
      <c r="C41" s="2"/>
      <c r="D41" s="88"/>
      <c r="E41" s="88"/>
      <c r="F41" s="93"/>
      <c r="G41" s="94"/>
      <c r="H41" s="95"/>
      <c r="I41" s="94"/>
      <c r="J41" s="95"/>
      <c r="K41" s="71"/>
      <c r="L41" s="71"/>
      <c r="M41" s="72"/>
      <c r="N41" s="72"/>
    </row>
    <row r="42" spans="1:10" ht="17.25" customHeight="1">
      <c r="A42" s="53"/>
      <c r="B42" s="53" t="s">
        <v>915</v>
      </c>
      <c r="C42" s="53"/>
      <c r="D42" s="53"/>
      <c r="E42" s="53"/>
      <c r="F42" s="53"/>
      <c r="G42" s="96"/>
      <c r="H42" s="53"/>
      <c r="I42" s="53"/>
      <c r="J42" s="53"/>
    </row>
    <row r="43" spans="1:10" ht="18.75" customHeight="1">
      <c r="A43" s="10"/>
      <c r="B43" s="10" t="s">
        <v>921</v>
      </c>
      <c r="C43" s="10"/>
      <c r="D43" s="10"/>
      <c r="E43" s="10"/>
      <c r="F43" s="10"/>
      <c r="G43" s="37"/>
      <c r="H43" s="10"/>
      <c r="I43" s="10"/>
      <c r="J43" s="10"/>
    </row>
    <row r="44" spans="1:10" ht="24.75" customHeight="1">
      <c r="A44" s="10"/>
      <c r="B44" s="10"/>
      <c r="C44" s="10"/>
      <c r="D44" s="10"/>
      <c r="E44" s="10"/>
      <c r="F44" s="10"/>
      <c r="G44" s="37"/>
      <c r="H44" s="10"/>
      <c r="I44" s="10"/>
      <c r="J44" s="10"/>
    </row>
    <row r="45" spans="5:7" ht="15.75" customHeight="1">
      <c r="E45" s="136"/>
      <c r="G45" s="136"/>
    </row>
    <row r="46" ht="15.75" customHeight="1"/>
    <row r="47" ht="15.75" customHeight="1"/>
    <row r="48" ht="15.75" customHeight="1"/>
    <row r="49" ht="15.75" customHeight="1">
      <c r="M49" s="5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" customHeight="1"/>
    <row r="58" ht="1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85" zoomScalePageLayoutView="0" workbookViewId="0" topLeftCell="A1">
      <selection activeCell="K34" sqref="K34"/>
    </sheetView>
  </sheetViews>
  <sheetFormatPr defaultColWidth="9.00390625" defaultRowHeight="13.5"/>
  <cols>
    <col min="1" max="1" width="7.875" style="0" customWidth="1"/>
    <col min="2" max="2" width="29.75390625" style="0" customWidth="1"/>
  </cols>
  <sheetData>
    <row r="1" spans="1:17" ht="21.75" customHeight="1">
      <c r="A1" s="100" t="s">
        <v>914</v>
      </c>
      <c r="B1" s="101"/>
      <c r="C1" s="81"/>
      <c r="D1" s="81"/>
      <c r="G1" s="81"/>
      <c r="H1" s="81"/>
      <c r="I1" s="81"/>
      <c r="J1" s="102" t="s">
        <v>916</v>
      </c>
      <c r="K1" s="81"/>
      <c r="L1" s="81"/>
      <c r="M1" s="81"/>
      <c r="N1" s="81"/>
      <c r="O1" s="81"/>
      <c r="Q1" s="81"/>
    </row>
    <row r="2" spans="1:18" ht="10.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5" customHeight="1">
      <c r="A3" s="112"/>
      <c r="B3" s="105"/>
      <c r="C3" s="168" t="s">
        <v>33</v>
      </c>
      <c r="D3" s="169"/>
      <c r="E3" s="169" t="s">
        <v>101</v>
      </c>
      <c r="F3" s="169"/>
      <c r="G3" s="169" t="s">
        <v>34</v>
      </c>
      <c r="H3" s="169"/>
      <c r="I3" s="169" t="s">
        <v>35</v>
      </c>
      <c r="J3" s="169"/>
      <c r="K3" s="169" t="s">
        <v>36</v>
      </c>
      <c r="L3" s="169"/>
      <c r="M3" s="169" t="s">
        <v>37</v>
      </c>
      <c r="N3" s="169"/>
      <c r="O3" s="169" t="s">
        <v>38</v>
      </c>
      <c r="P3" s="169"/>
      <c r="Q3" s="169" t="s">
        <v>39</v>
      </c>
      <c r="R3" s="169"/>
    </row>
    <row r="4" spans="1:18" ht="22.5" customHeight="1">
      <c r="A4" s="106"/>
      <c r="B4" s="170" t="s">
        <v>913</v>
      </c>
      <c r="C4" s="166" t="s">
        <v>14</v>
      </c>
      <c r="D4" s="167" t="s">
        <v>15</v>
      </c>
      <c r="E4" s="167" t="s">
        <v>14</v>
      </c>
      <c r="F4" s="167" t="s">
        <v>15</v>
      </c>
      <c r="G4" s="167" t="s">
        <v>14</v>
      </c>
      <c r="H4" s="167" t="s">
        <v>15</v>
      </c>
      <c r="I4" s="167" t="s">
        <v>14</v>
      </c>
      <c r="J4" s="167" t="s">
        <v>15</v>
      </c>
      <c r="K4" s="167" t="s">
        <v>14</v>
      </c>
      <c r="L4" s="167" t="s">
        <v>15</v>
      </c>
      <c r="M4" s="167" t="s">
        <v>14</v>
      </c>
      <c r="N4" s="167" t="s">
        <v>15</v>
      </c>
      <c r="O4" s="167" t="s">
        <v>14</v>
      </c>
      <c r="P4" s="167" t="s">
        <v>15</v>
      </c>
      <c r="Q4" s="167" t="s">
        <v>14</v>
      </c>
      <c r="R4" s="167" t="s">
        <v>15</v>
      </c>
    </row>
    <row r="5" spans="1:18" ht="9.75" customHeight="1">
      <c r="A5" s="108"/>
      <c r="B5" s="10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6.5" customHeight="1">
      <c r="A6" s="108"/>
      <c r="B6" s="117" t="s">
        <v>163</v>
      </c>
      <c r="C6" s="77">
        <v>16985</v>
      </c>
      <c r="D6" s="77">
        <v>166871</v>
      </c>
      <c r="E6" s="77">
        <v>10092</v>
      </c>
      <c r="F6" s="77">
        <v>21585</v>
      </c>
      <c r="G6" s="77">
        <v>3270</v>
      </c>
      <c r="H6" s="77">
        <v>21502</v>
      </c>
      <c r="I6" s="77">
        <v>1952</v>
      </c>
      <c r="J6" s="77">
        <v>26280</v>
      </c>
      <c r="K6" s="77">
        <v>675</v>
      </c>
      <c r="L6" s="77">
        <v>16093</v>
      </c>
      <c r="M6" s="77">
        <v>499</v>
      </c>
      <c r="N6" s="77">
        <v>18682</v>
      </c>
      <c r="O6" s="77">
        <v>320</v>
      </c>
      <c r="P6" s="77">
        <v>22008</v>
      </c>
      <c r="Q6" s="77">
        <v>177</v>
      </c>
      <c r="R6" s="77">
        <v>40721</v>
      </c>
    </row>
    <row r="7" spans="1:18" ht="16.5" customHeight="1">
      <c r="A7" s="110"/>
      <c r="B7" s="117" t="s">
        <v>164</v>
      </c>
      <c r="C7" s="77">
        <v>17331</v>
      </c>
      <c r="D7" s="77">
        <v>172668</v>
      </c>
      <c r="E7" s="77">
        <v>10080</v>
      </c>
      <c r="F7" s="77">
        <v>21122</v>
      </c>
      <c r="G7" s="77">
        <v>3426</v>
      </c>
      <c r="H7" s="77">
        <v>22585</v>
      </c>
      <c r="I7" s="77">
        <v>2041</v>
      </c>
      <c r="J7" s="77">
        <v>27265</v>
      </c>
      <c r="K7" s="77">
        <v>734</v>
      </c>
      <c r="L7" s="77">
        <v>17382</v>
      </c>
      <c r="M7" s="77">
        <v>538</v>
      </c>
      <c r="N7" s="77">
        <v>20108</v>
      </c>
      <c r="O7" s="77">
        <v>324</v>
      </c>
      <c r="P7" s="77">
        <v>22104</v>
      </c>
      <c r="Q7" s="77">
        <v>188</v>
      </c>
      <c r="R7" s="77">
        <v>42102</v>
      </c>
    </row>
    <row r="8" spans="1:18" ht="16.5" customHeight="1">
      <c r="A8" s="110"/>
      <c r="B8" s="118" t="s">
        <v>111</v>
      </c>
      <c r="C8" s="116">
        <f>C7-C6</f>
        <v>346</v>
      </c>
      <c r="D8" s="116">
        <f aca="true" t="shared" si="0" ref="D8:R8">D7-D6</f>
        <v>5797</v>
      </c>
      <c r="E8" s="116">
        <f t="shared" si="0"/>
        <v>-12</v>
      </c>
      <c r="F8" s="116">
        <f t="shared" si="0"/>
        <v>-463</v>
      </c>
      <c r="G8" s="116">
        <f t="shared" si="0"/>
        <v>156</v>
      </c>
      <c r="H8" s="116">
        <f t="shared" si="0"/>
        <v>1083</v>
      </c>
      <c r="I8" s="116">
        <f t="shared" si="0"/>
        <v>89</v>
      </c>
      <c r="J8" s="116">
        <f t="shared" si="0"/>
        <v>985</v>
      </c>
      <c r="K8" s="116">
        <f t="shared" si="0"/>
        <v>59</v>
      </c>
      <c r="L8" s="116">
        <f t="shared" si="0"/>
        <v>1289</v>
      </c>
      <c r="M8" s="116">
        <f t="shared" si="0"/>
        <v>39</v>
      </c>
      <c r="N8" s="116">
        <f t="shared" si="0"/>
        <v>1426</v>
      </c>
      <c r="O8" s="116">
        <f t="shared" si="0"/>
        <v>4</v>
      </c>
      <c r="P8" s="116">
        <f t="shared" si="0"/>
        <v>96</v>
      </c>
      <c r="Q8" s="116">
        <f t="shared" si="0"/>
        <v>11</v>
      </c>
      <c r="R8" s="116">
        <f t="shared" si="0"/>
        <v>1381</v>
      </c>
    </row>
    <row r="9" spans="1:18" ht="16.5" customHeight="1">
      <c r="A9" s="110"/>
      <c r="B9" s="118" t="s">
        <v>112</v>
      </c>
      <c r="C9" s="119">
        <f>C8/C6*100</f>
        <v>2.037091551368855</v>
      </c>
      <c r="D9" s="119">
        <f aca="true" t="shared" si="1" ref="D9:R9">D8/D6*100</f>
        <v>3.4739409483972654</v>
      </c>
      <c r="E9" s="119">
        <f t="shared" si="1"/>
        <v>-0.11890606420927466</v>
      </c>
      <c r="F9" s="119">
        <f t="shared" si="1"/>
        <v>-2.1450081074820475</v>
      </c>
      <c r="G9" s="119">
        <f t="shared" si="1"/>
        <v>4.770642201834862</v>
      </c>
      <c r="H9" s="119">
        <f t="shared" si="1"/>
        <v>5.036740768300623</v>
      </c>
      <c r="I9" s="119">
        <f t="shared" si="1"/>
        <v>4.559426229508197</v>
      </c>
      <c r="J9" s="119">
        <f t="shared" si="1"/>
        <v>3.748097412480974</v>
      </c>
      <c r="K9" s="119">
        <f t="shared" si="1"/>
        <v>8.74074074074074</v>
      </c>
      <c r="L9" s="119">
        <f t="shared" si="1"/>
        <v>8.00969365562667</v>
      </c>
      <c r="M9" s="119">
        <f t="shared" si="1"/>
        <v>7.8156312625250495</v>
      </c>
      <c r="N9" s="119">
        <f t="shared" si="1"/>
        <v>7.633015737073119</v>
      </c>
      <c r="O9" s="119">
        <f t="shared" si="1"/>
        <v>1.25</v>
      </c>
      <c r="P9" s="119">
        <f t="shared" si="1"/>
        <v>0.43620501635768816</v>
      </c>
      <c r="Q9" s="119">
        <f t="shared" si="1"/>
        <v>6.214689265536723</v>
      </c>
      <c r="R9" s="119">
        <f t="shared" si="1"/>
        <v>3.3913705459099726</v>
      </c>
    </row>
    <row r="10" spans="1:18" ht="13.5">
      <c r="A10" s="110"/>
      <c r="B10" s="10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18" ht="16.5" customHeight="1">
      <c r="A11" s="111" t="s">
        <v>147</v>
      </c>
      <c r="B11" s="109" t="s">
        <v>120</v>
      </c>
      <c r="C11" s="77">
        <v>61</v>
      </c>
      <c r="D11" s="77">
        <v>555</v>
      </c>
      <c r="E11" s="77">
        <v>25</v>
      </c>
      <c r="F11" s="77">
        <v>53</v>
      </c>
      <c r="G11" s="77">
        <v>18</v>
      </c>
      <c r="H11" s="77">
        <v>125</v>
      </c>
      <c r="I11" s="77">
        <v>12</v>
      </c>
      <c r="J11" s="77">
        <v>171</v>
      </c>
      <c r="K11" s="78">
        <v>3</v>
      </c>
      <c r="L11" s="78">
        <v>72</v>
      </c>
      <c r="M11" s="77">
        <v>2</v>
      </c>
      <c r="N11" s="77">
        <v>76</v>
      </c>
      <c r="O11" s="78">
        <v>1</v>
      </c>
      <c r="P11" s="78">
        <v>58</v>
      </c>
      <c r="Q11" s="78" t="s">
        <v>165</v>
      </c>
      <c r="R11" s="78" t="s">
        <v>165</v>
      </c>
    </row>
    <row r="12" spans="1:18" ht="16.5" customHeight="1">
      <c r="A12" s="111" t="s">
        <v>148</v>
      </c>
      <c r="B12" s="109" t="s">
        <v>122</v>
      </c>
      <c r="C12" s="77">
        <v>17270</v>
      </c>
      <c r="D12" s="77">
        <v>172113</v>
      </c>
      <c r="E12" s="77">
        <v>10055</v>
      </c>
      <c r="F12" s="77">
        <v>21069</v>
      </c>
      <c r="G12" s="77">
        <v>3408</v>
      </c>
      <c r="H12" s="77">
        <v>22460</v>
      </c>
      <c r="I12" s="77">
        <v>2029</v>
      </c>
      <c r="J12" s="77">
        <v>27094</v>
      </c>
      <c r="K12" s="77">
        <v>731</v>
      </c>
      <c r="L12" s="77">
        <v>17310</v>
      </c>
      <c r="M12" s="77">
        <v>536</v>
      </c>
      <c r="N12" s="77">
        <v>20032</v>
      </c>
      <c r="O12" s="77">
        <v>323</v>
      </c>
      <c r="P12" s="77">
        <v>22046</v>
      </c>
      <c r="Q12" s="77">
        <v>188</v>
      </c>
      <c r="R12" s="77">
        <v>42102</v>
      </c>
    </row>
    <row r="13" spans="1:18" ht="16.5" customHeight="1">
      <c r="A13" s="111" t="s">
        <v>24</v>
      </c>
      <c r="B13" s="109" t="s">
        <v>124</v>
      </c>
      <c r="C13" s="78">
        <v>2</v>
      </c>
      <c r="D13" s="78">
        <v>8</v>
      </c>
      <c r="E13" s="78">
        <v>1</v>
      </c>
      <c r="F13" s="78">
        <v>1</v>
      </c>
      <c r="G13" s="78">
        <v>1</v>
      </c>
      <c r="H13" s="78">
        <v>7</v>
      </c>
      <c r="I13" s="78" t="s">
        <v>166</v>
      </c>
      <c r="J13" s="78" t="s">
        <v>166</v>
      </c>
      <c r="K13" s="78" t="s">
        <v>166</v>
      </c>
      <c r="L13" s="78" t="s">
        <v>166</v>
      </c>
      <c r="M13" s="78" t="s">
        <v>166</v>
      </c>
      <c r="N13" s="78" t="s">
        <v>166</v>
      </c>
      <c r="O13" s="78" t="s">
        <v>166</v>
      </c>
      <c r="P13" s="78" t="s">
        <v>166</v>
      </c>
      <c r="Q13" s="78" t="s">
        <v>166</v>
      </c>
      <c r="R13" s="78" t="s">
        <v>166</v>
      </c>
    </row>
    <row r="14" spans="1:18" ht="16.5" customHeight="1">
      <c r="A14" s="112" t="s">
        <v>16</v>
      </c>
      <c r="B14" s="109" t="s">
        <v>18</v>
      </c>
      <c r="C14" s="77">
        <v>1801</v>
      </c>
      <c r="D14" s="77">
        <v>11923</v>
      </c>
      <c r="E14" s="77">
        <v>1077</v>
      </c>
      <c r="F14" s="77">
        <v>2524</v>
      </c>
      <c r="G14" s="77">
        <v>425</v>
      </c>
      <c r="H14" s="77">
        <v>2770</v>
      </c>
      <c r="I14" s="77">
        <v>194</v>
      </c>
      <c r="J14" s="77">
        <v>2535</v>
      </c>
      <c r="K14" s="77">
        <v>44</v>
      </c>
      <c r="L14" s="77">
        <v>1024</v>
      </c>
      <c r="M14" s="77">
        <v>43</v>
      </c>
      <c r="N14" s="77">
        <v>1528</v>
      </c>
      <c r="O14" s="77">
        <v>13</v>
      </c>
      <c r="P14" s="77">
        <v>862</v>
      </c>
      <c r="Q14" s="77">
        <v>5</v>
      </c>
      <c r="R14" s="77">
        <v>680</v>
      </c>
    </row>
    <row r="15" spans="1:18" ht="16.5" customHeight="1">
      <c r="A15" s="112" t="s">
        <v>17</v>
      </c>
      <c r="B15" s="109" t="s">
        <v>20</v>
      </c>
      <c r="C15" s="77">
        <v>1538</v>
      </c>
      <c r="D15" s="77">
        <v>31379</v>
      </c>
      <c r="E15" s="77">
        <v>707</v>
      </c>
      <c r="F15" s="77">
        <v>1630</v>
      </c>
      <c r="G15" s="77">
        <v>309</v>
      </c>
      <c r="H15" s="77">
        <v>2052</v>
      </c>
      <c r="I15" s="77">
        <v>203</v>
      </c>
      <c r="J15" s="77">
        <v>2751</v>
      </c>
      <c r="K15" s="77">
        <v>84</v>
      </c>
      <c r="L15" s="77">
        <v>2011</v>
      </c>
      <c r="M15" s="77">
        <v>100</v>
      </c>
      <c r="N15" s="77">
        <v>3799</v>
      </c>
      <c r="O15" s="77">
        <v>80</v>
      </c>
      <c r="P15" s="77">
        <v>5426</v>
      </c>
      <c r="Q15" s="77">
        <v>55</v>
      </c>
      <c r="R15" s="77">
        <v>13710</v>
      </c>
    </row>
    <row r="16" spans="1:18" ht="16.5" customHeight="1">
      <c r="A16" s="112" t="s">
        <v>19</v>
      </c>
      <c r="B16" s="109" t="s">
        <v>22</v>
      </c>
      <c r="C16" s="77">
        <v>10</v>
      </c>
      <c r="D16" s="77">
        <v>474</v>
      </c>
      <c r="E16" s="78">
        <v>5</v>
      </c>
      <c r="F16" s="78">
        <v>11</v>
      </c>
      <c r="G16" s="78">
        <v>1</v>
      </c>
      <c r="H16" s="78">
        <v>9</v>
      </c>
      <c r="I16" s="78" t="s">
        <v>166</v>
      </c>
      <c r="J16" s="78" t="s">
        <v>166</v>
      </c>
      <c r="K16" s="78" t="s">
        <v>166</v>
      </c>
      <c r="L16" s="78" t="s">
        <v>166</v>
      </c>
      <c r="M16" s="78">
        <v>1</v>
      </c>
      <c r="N16" s="78">
        <v>35</v>
      </c>
      <c r="O16" s="78">
        <v>1</v>
      </c>
      <c r="P16" s="78">
        <v>95</v>
      </c>
      <c r="Q16" s="77">
        <v>2</v>
      </c>
      <c r="R16" s="77">
        <v>324</v>
      </c>
    </row>
    <row r="17" spans="1:18" ht="16.5" customHeight="1">
      <c r="A17" s="112" t="s">
        <v>21</v>
      </c>
      <c r="B17" s="109" t="s">
        <v>65</v>
      </c>
      <c r="C17" s="77">
        <v>166</v>
      </c>
      <c r="D17" s="77">
        <v>2307</v>
      </c>
      <c r="E17" s="77">
        <v>70</v>
      </c>
      <c r="F17" s="77">
        <v>139</v>
      </c>
      <c r="G17" s="77">
        <v>36</v>
      </c>
      <c r="H17" s="77">
        <v>244</v>
      </c>
      <c r="I17" s="77">
        <v>32</v>
      </c>
      <c r="J17" s="77">
        <v>451</v>
      </c>
      <c r="K17" s="77">
        <v>10</v>
      </c>
      <c r="L17" s="77">
        <v>233</v>
      </c>
      <c r="M17" s="77">
        <v>9</v>
      </c>
      <c r="N17" s="77">
        <v>333</v>
      </c>
      <c r="O17" s="77">
        <v>6</v>
      </c>
      <c r="P17" s="77">
        <v>439</v>
      </c>
      <c r="Q17" s="77">
        <v>3</v>
      </c>
      <c r="R17" s="77">
        <v>468</v>
      </c>
    </row>
    <row r="18" spans="1:18" ht="16.5" customHeight="1">
      <c r="A18" s="112" t="s">
        <v>23</v>
      </c>
      <c r="B18" s="109" t="s">
        <v>130</v>
      </c>
      <c r="C18" s="77">
        <v>300</v>
      </c>
      <c r="D18" s="77">
        <v>9185</v>
      </c>
      <c r="E18" s="77">
        <v>53</v>
      </c>
      <c r="F18" s="77">
        <v>103</v>
      </c>
      <c r="G18" s="77">
        <v>55</v>
      </c>
      <c r="H18" s="77">
        <v>367</v>
      </c>
      <c r="I18" s="77">
        <v>60</v>
      </c>
      <c r="J18" s="77">
        <v>852</v>
      </c>
      <c r="K18" s="77">
        <v>44</v>
      </c>
      <c r="L18" s="77">
        <v>1075</v>
      </c>
      <c r="M18" s="77">
        <v>50</v>
      </c>
      <c r="N18" s="77">
        <v>1884</v>
      </c>
      <c r="O18" s="77">
        <v>29</v>
      </c>
      <c r="P18" s="77">
        <v>1991</v>
      </c>
      <c r="Q18" s="77">
        <v>9</v>
      </c>
      <c r="R18" s="77">
        <v>2913</v>
      </c>
    </row>
    <row r="19" spans="1:18" ht="16.5" customHeight="1">
      <c r="A19" s="112" t="s">
        <v>102</v>
      </c>
      <c r="B19" s="109" t="s">
        <v>131</v>
      </c>
      <c r="C19" s="77">
        <v>4664</v>
      </c>
      <c r="D19" s="77">
        <v>38498</v>
      </c>
      <c r="E19" s="77">
        <v>2647</v>
      </c>
      <c r="F19" s="77">
        <v>5759</v>
      </c>
      <c r="G19" s="77">
        <v>1013</v>
      </c>
      <c r="H19" s="77">
        <v>6649</v>
      </c>
      <c r="I19" s="77">
        <v>602</v>
      </c>
      <c r="J19" s="77">
        <v>8114</v>
      </c>
      <c r="K19" s="77">
        <v>209</v>
      </c>
      <c r="L19" s="77">
        <v>4925</v>
      </c>
      <c r="M19" s="77">
        <v>107</v>
      </c>
      <c r="N19" s="77">
        <v>4026</v>
      </c>
      <c r="O19" s="77">
        <v>64</v>
      </c>
      <c r="P19" s="77">
        <v>4522</v>
      </c>
      <c r="Q19" s="77">
        <v>22</v>
      </c>
      <c r="R19" s="77">
        <v>4503</v>
      </c>
    </row>
    <row r="20" spans="1:18" ht="16.5" customHeight="1">
      <c r="A20" s="112" t="s">
        <v>103</v>
      </c>
      <c r="B20" s="109" t="s">
        <v>132</v>
      </c>
      <c r="C20" s="77">
        <v>325</v>
      </c>
      <c r="D20" s="80">
        <v>4258</v>
      </c>
      <c r="E20" s="80">
        <v>115</v>
      </c>
      <c r="F20" s="80">
        <v>234</v>
      </c>
      <c r="G20" s="80">
        <v>74</v>
      </c>
      <c r="H20" s="80">
        <v>512</v>
      </c>
      <c r="I20" s="80">
        <v>71</v>
      </c>
      <c r="J20" s="80">
        <v>968</v>
      </c>
      <c r="K20" s="113">
        <v>30</v>
      </c>
      <c r="L20" s="113">
        <v>714</v>
      </c>
      <c r="M20" s="113">
        <v>22</v>
      </c>
      <c r="N20" s="113">
        <v>803</v>
      </c>
      <c r="O20" s="113">
        <v>11</v>
      </c>
      <c r="P20" s="113">
        <v>752</v>
      </c>
      <c r="Q20" s="113">
        <v>2</v>
      </c>
      <c r="R20" s="113">
        <v>275</v>
      </c>
    </row>
    <row r="21" spans="1:18" ht="16.5" customHeight="1">
      <c r="A21" s="114" t="s">
        <v>104</v>
      </c>
      <c r="B21" s="109" t="s">
        <v>133</v>
      </c>
      <c r="C21" s="79">
        <v>1260</v>
      </c>
      <c r="D21" s="80">
        <v>4170</v>
      </c>
      <c r="E21" s="80">
        <v>1088</v>
      </c>
      <c r="F21" s="80">
        <v>1964</v>
      </c>
      <c r="G21" s="80">
        <v>106</v>
      </c>
      <c r="H21" s="80">
        <v>689</v>
      </c>
      <c r="I21" s="80">
        <v>43</v>
      </c>
      <c r="J21" s="80">
        <v>555</v>
      </c>
      <c r="K21" s="80">
        <v>14</v>
      </c>
      <c r="L21" s="80">
        <v>330</v>
      </c>
      <c r="M21" s="80">
        <v>4</v>
      </c>
      <c r="N21" s="80">
        <v>139</v>
      </c>
      <c r="O21" s="80">
        <v>4</v>
      </c>
      <c r="P21" s="80">
        <v>296</v>
      </c>
      <c r="Q21" s="113">
        <v>1</v>
      </c>
      <c r="R21" s="113">
        <v>197</v>
      </c>
    </row>
    <row r="22" spans="1:18" ht="16.5" customHeight="1">
      <c r="A22" s="112" t="s">
        <v>105</v>
      </c>
      <c r="B22" s="109" t="s">
        <v>134</v>
      </c>
      <c r="C22" s="131">
        <v>786</v>
      </c>
      <c r="D22" s="131">
        <v>5119</v>
      </c>
      <c r="E22" s="131">
        <v>558</v>
      </c>
      <c r="F22" s="131">
        <v>1182</v>
      </c>
      <c r="G22" s="131">
        <v>133</v>
      </c>
      <c r="H22" s="131">
        <v>843</v>
      </c>
      <c r="I22" s="131">
        <v>56</v>
      </c>
      <c r="J22" s="131">
        <v>740</v>
      </c>
      <c r="K22" s="131">
        <v>12</v>
      </c>
      <c r="L22" s="131">
        <v>279</v>
      </c>
      <c r="M22" s="131">
        <v>12</v>
      </c>
      <c r="N22" s="131">
        <v>441</v>
      </c>
      <c r="O22" s="131">
        <v>8</v>
      </c>
      <c r="P22" s="131">
        <v>525</v>
      </c>
      <c r="Q22" s="131">
        <v>7</v>
      </c>
      <c r="R22" s="131">
        <v>1109</v>
      </c>
    </row>
    <row r="23" spans="1:18" ht="16.5" customHeight="1">
      <c r="A23" s="112" t="s">
        <v>149</v>
      </c>
      <c r="B23" s="109" t="s">
        <v>135</v>
      </c>
      <c r="C23" s="131">
        <v>1934</v>
      </c>
      <c r="D23" s="131">
        <v>14369</v>
      </c>
      <c r="E23" s="131">
        <v>1097</v>
      </c>
      <c r="F23" s="131">
        <v>2308</v>
      </c>
      <c r="G23" s="131">
        <v>406</v>
      </c>
      <c r="H23" s="131">
        <v>2673</v>
      </c>
      <c r="I23" s="131">
        <v>267</v>
      </c>
      <c r="J23" s="131">
        <v>3508</v>
      </c>
      <c r="K23" s="131">
        <v>88</v>
      </c>
      <c r="L23" s="131">
        <v>2051</v>
      </c>
      <c r="M23" s="131">
        <v>53</v>
      </c>
      <c r="N23" s="131">
        <v>1909</v>
      </c>
      <c r="O23" s="131">
        <v>16</v>
      </c>
      <c r="P23" s="131">
        <v>959</v>
      </c>
      <c r="Q23" s="131">
        <v>7</v>
      </c>
      <c r="R23" s="131">
        <v>961</v>
      </c>
    </row>
    <row r="24" spans="1:18" ht="16.5" customHeight="1">
      <c r="A24" s="114" t="s">
        <v>150</v>
      </c>
      <c r="B24" s="109" t="s">
        <v>155</v>
      </c>
      <c r="C24" s="131">
        <v>1615</v>
      </c>
      <c r="D24" s="131">
        <v>8447</v>
      </c>
      <c r="E24" s="131">
        <v>1238</v>
      </c>
      <c r="F24" s="131">
        <v>2282</v>
      </c>
      <c r="G24" s="131">
        <v>195</v>
      </c>
      <c r="H24" s="131">
        <v>1257</v>
      </c>
      <c r="I24" s="131">
        <v>89</v>
      </c>
      <c r="J24" s="131">
        <v>1166</v>
      </c>
      <c r="K24" s="131">
        <v>41</v>
      </c>
      <c r="L24" s="131">
        <v>990</v>
      </c>
      <c r="M24" s="131">
        <v>28</v>
      </c>
      <c r="N24" s="131">
        <v>1036</v>
      </c>
      <c r="O24" s="131">
        <v>21</v>
      </c>
      <c r="P24" s="131">
        <v>1319</v>
      </c>
      <c r="Q24" s="131">
        <v>3</v>
      </c>
      <c r="R24" s="131">
        <v>397</v>
      </c>
    </row>
    <row r="25" spans="1:18" ht="16.5" customHeight="1">
      <c r="A25" s="112" t="s">
        <v>151</v>
      </c>
      <c r="B25" s="109" t="s">
        <v>137</v>
      </c>
      <c r="C25" s="131">
        <v>496</v>
      </c>
      <c r="D25" s="131">
        <v>4182</v>
      </c>
      <c r="E25" s="131">
        <v>326</v>
      </c>
      <c r="F25" s="131">
        <v>561</v>
      </c>
      <c r="G25" s="131">
        <v>61</v>
      </c>
      <c r="H25" s="131">
        <v>417</v>
      </c>
      <c r="I25" s="131">
        <v>64</v>
      </c>
      <c r="J25" s="131">
        <v>844</v>
      </c>
      <c r="K25" s="131">
        <v>20</v>
      </c>
      <c r="L25" s="131">
        <v>462</v>
      </c>
      <c r="M25" s="131">
        <v>12</v>
      </c>
      <c r="N25" s="131">
        <v>481</v>
      </c>
      <c r="O25" s="131">
        <v>7</v>
      </c>
      <c r="P25" s="131">
        <v>488</v>
      </c>
      <c r="Q25" s="131">
        <v>6</v>
      </c>
      <c r="R25" s="131">
        <v>929</v>
      </c>
    </row>
    <row r="26" spans="1:18" ht="16.5" customHeight="1">
      <c r="A26" s="112" t="s">
        <v>152</v>
      </c>
      <c r="B26" s="109" t="s">
        <v>138</v>
      </c>
      <c r="C26" s="131">
        <v>1299</v>
      </c>
      <c r="D26" s="131">
        <v>23110</v>
      </c>
      <c r="E26" s="131">
        <v>448</v>
      </c>
      <c r="F26" s="131">
        <v>1017</v>
      </c>
      <c r="G26" s="131">
        <v>382</v>
      </c>
      <c r="H26" s="131">
        <v>2611</v>
      </c>
      <c r="I26" s="131">
        <v>244</v>
      </c>
      <c r="J26" s="131">
        <v>3222</v>
      </c>
      <c r="K26" s="131">
        <v>95</v>
      </c>
      <c r="L26" s="131">
        <v>2275</v>
      </c>
      <c r="M26" s="131">
        <v>53</v>
      </c>
      <c r="N26" s="131">
        <v>2086</v>
      </c>
      <c r="O26" s="131">
        <v>43</v>
      </c>
      <c r="P26" s="131">
        <v>2930</v>
      </c>
      <c r="Q26" s="131">
        <v>34</v>
      </c>
      <c r="R26" s="131">
        <v>8969</v>
      </c>
    </row>
    <row r="27" spans="1:18" ht="16.5" customHeight="1">
      <c r="A27" s="112" t="s">
        <v>153</v>
      </c>
      <c r="B27" s="109" t="s">
        <v>71</v>
      </c>
      <c r="C27" s="131">
        <v>90</v>
      </c>
      <c r="D27" s="131">
        <v>970</v>
      </c>
      <c r="E27" s="131">
        <v>35</v>
      </c>
      <c r="F27" s="131">
        <v>113</v>
      </c>
      <c r="G27" s="131">
        <v>38</v>
      </c>
      <c r="H27" s="131">
        <v>266</v>
      </c>
      <c r="I27" s="131">
        <v>14</v>
      </c>
      <c r="J27" s="131">
        <v>173</v>
      </c>
      <c r="K27" s="134" t="s">
        <v>167</v>
      </c>
      <c r="L27" s="134" t="s">
        <v>167</v>
      </c>
      <c r="M27" s="134" t="s">
        <v>167</v>
      </c>
      <c r="N27" s="134" t="s">
        <v>167</v>
      </c>
      <c r="O27" s="134" t="s">
        <v>167</v>
      </c>
      <c r="P27" s="134" t="s">
        <v>167</v>
      </c>
      <c r="Q27" s="131">
        <v>3</v>
      </c>
      <c r="R27" s="131">
        <v>418</v>
      </c>
    </row>
    <row r="28" spans="1:18" ht="16.5" customHeight="1">
      <c r="A28" s="115" t="s">
        <v>154</v>
      </c>
      <c r="B28" s="107" t="s">
        <v>70</v>
      </c>
      <c r="C28" s="132">
        <v>984</v>
      </c>
      <c r="D28" s="133">
        <v>13714</v>
      </c>
      <c r="E28" s="133">
        <v>590</v>
      </c>
      <c r="F28" s="133">
        <v>1241</v>
      </c>
      <c r="G28" s="133">
        <v>173</v>
      </c>
      <c r="H28" s="133">
        <v>1094</v>
      </c>
      <c r="I28" s="133">
        <v>90</v>
      </c>
      <c r="J28" s="133">
        <v>1215</v>
      </c>
      <c r="K28" s="133">
        <v>40</v>
      </c>
      <c r="L28" s="133">
        <v>941</v>
      </c>
      <c r="M28" s="133">
        <v>42</v>
      </c>
      <c r="N28" s="133">
        <v>1532</v>
      </c>
      <c r="O28" s="133">
        <v>20</v>
      </c>
      <c r="P28" s="133">
        <v>1442</v>
      </c>
      <c r="Q28" s="133">
        <v>29</v>
      </c>
      <c r="R28" s="133">
        <v>6249</v>
      </c>
    </row>
    <row r="29" spans="1:18" ht="16.5" customHeight="1">
      <c r="A29" s="108" t="s">
        <v>162</v>
      </c>
      <c r="B29" s="108"/>
      <c r="C29" s="120"/>
      <c r="D29" s="81"/>
      <c r="E29" s="81"/>
      <c r="F29" s="81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1" ht="16.5" customHeight="1">
      <c r="B31" s="121"/>
    </row>
    <row r="32" ht="15" customHeight="1">
      <c r="B32" s="121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SheetLayoutView="100" workbookViewId="0" topLeftCell="A1">
      <selection activeCell="A5" sqref="A5:B5"/>
    </sheetView>
  </sheetViews>
  <sheetFormatPr defaultColWidth="9.00390625" defaultRowHeight="16.5" customHeight="1"/>
  <cols>
    <col min="1" max="1" width="5.875" style="8" customWidth="1"/>
    <col min="2" max="2" width="20.625" style="8" customWidth="1"/>
    <col min="3" max="7" width="15.75390625" style="8" customWidth="1"/>
    <col min="8" max="16384" width="9.00390625" style="8" customWidth="1"/>
  </cols>
  <sheetData>
    <row r="1" spans="1:7" ht="16.5" customHeight="1">
      <c r="A1" s="7" t="s">
        <v>917</v>
      </c>
      <c r="G1" s="8" t="s">
        <v>31</v>
      </c>
    </row>
    <row r="2" spans="1:7" ht="3.75" customHeight="1" thickBot="1">
      <c r="A2" s="54"/>
      <c r="B2" s="55"/>
      <c r="C2" s="55"/>
      <c r="D2" s="55"/>
      <c r="E2" s="56"/>
      <c r="F2" s="56"/>
      <c r="G2" s="56"/>
    </row>
    <row r="3" spans="1:7" ht="25.5" customHeight="1">
      <c r="A3" s="181" t="s">
        <v>32</v>
      </c>
      <c r="B3" s="182"/>
      <c r="C3" s="174" t="s">
        <v>907</v>
      </c>
      <c r="D3" s="175" t="s">
        <v>908</v>
      </c>
      <c r="E3" s="70" t="s">
        <v>43</v>
      </c>
      <c r="F3" s="70" t="s">
        <v>44</v>
      </c>
      <c r="G3" s="70" t="s">
        <v>45</v>
      </c>
    </row>
    <row r="4" ht="15.75" customHeight="1">
      <c r="B4" s="57"/>
    </row>
    <row r="5" spans="1:7" ht="16.5" customHeight="1">
      <c r="A5" s="183" t="s">
        <v>909</v>
      </c>
      <c r="B5" s="184"/>
      <c r="C5" s="9">
        <v>9313</v>
      </c>
      <c r="D5" s="9">
        <v>72</v>
      </c>
      <c r="E5" s="9">
        <v>4</v>
      </c>
      <c r="F5" s="9">
        <v>1052</v>
      </c>
      <c r="G5" s="9">
        <v>37</v>
      </c>
    </row>
    <row r="6" spans="1:7" ht="16.5" customHeight="1">
      <c r="A6" s="183" t="s">
        <v>910</v>
      </c>
      <c r="B6" s="184"/>
      <c r="C6" s="9">
        <v>9719</v>
      </c>
      <c r="D6" s="9">
        <v>85</v>
      </c>
      <c r="E6" s="9" t="s">
        <v>911</v>
      </c>
      <c r="F6" s="9">
        <v>1165</v>
      </c>
      <c r="G6" s="9">
        <v>31</v>
      </c>
    </row>
    <row r="7" spans="1:7" ht="16.5" customHeight="1">
      <c r="A7" s="52"/>
      <c r="B7" s="58" t="s">
        <v>40</v>
      </c>
      <c r="C7" s="27">
        <v>406</v>
      </c>
      <c r="D7" s="27">
        <v>13</v>
      </c>
      <c r="E7" s="27">
        <v>-4</v>
      </c>
      <c r="F7" s="27">
        <v>113</v>
      </c>
      <c r="G7" s="27">
        <v>-6</v>
      </c>
    </row>
    <row r="8" spans="2:7" ht="16.5" customHeight="1">
      <c r="B8" s="59" t="s">
        <v>41</v>
      </c>
      <c r="C8" s="30">
        <f>C7/C5*100</f>
        <v>4.359497476645549</v>
      </c>
      <c r="D8" s="30">
        <f>D7/D5*100</f>
        <v>18.055555555555554</v>
      </c>
      <c r="E8" s="30">
        <f>E7/E5*100</f>
        <v>-100</v>
      </c>
      <c r="F8" s="30">
        <f>F7/F5*100</f>
        <v>10.741444866920153</v>
      </c>
      <c r="G8" s="30">
        <f>G7/G5*100</f>
        <v>-16.216216216216218</v>
      </c>
    </row>
    <row r="9" spans="1:7" ht="16.5" customHeight="1">
      <c r="A9" s="90"/>
      <c r="B9" s="91" t="s">
        <v>42</v>
      </c>
      <c r="C9" s="76">
        <f>9719/11000*100</f>
        <v>88.35454545454546</v>
      </c>
      <c r="D9" s="76">
        <f>85/11000*100</f>
        <v>0.7727272727272727</v>
      </c>
      <c r="E9" s="76">
        <f>0/11000*100</f>
        <v>0</v>
      </c>
      <c r="F9" s="76">
        <f>1165/11000*100</f>
        <v>10.590909090909092</v>
      </c>
      <c r="G9" s="76">
        <f>31/11000*100</f>
        <v>0.2818181818181818</v>
      </c>
    </row>
    <row r="10" spans="1:7" ht="16.5" customHeight="1">
      <c r="A10" s="140" t="s">
        <v>918</v>
      </c>
      <c r="B10" s="141"/>
      <c r="C10" s="142"/>
      <c r="D10" s="9"/>
      <c r="E10" s="9"/>
      <c r="F10" s="27"/>
      <c r="G10" s="9"/>
    </row>
  </sheetData>
  <sheetProtection/>
  <mergeCells count="3">
    <mergeCell ref="A3:B3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SheetLayoutView="100" workbookViewId="0" topLeftCell="A1">
      <selection activeCell="M15" sqref="M15"/>
    </sheetView>
  </sheetViews>
  <sheetFormatPr defaultColWidth="9.00390625" defaultRowHeight="16.5" customHeight="1"/>
  <cols>
    <col min="1" max="1" width="8.25390625" style="4" customWidth="1"/>
    <col min="2" max="2" width="28.25390625" style="4" customWidth="1"/>
    <col min="3" max="4" width="8.875" style="4" customWidth="1"/>
    <col min="5" max="5" width="8.75390625" style="4" customWidth="1"/>
    <col min="6" max="6" width="8.00390625" style="4" customWidth="1"/>
    <col min="7" max="8" width="8.50390625" style="4" customWidth="1"/>
    <col min="9" max="9" width="8.375" style="4" customWidth="1"/>
    <col min="10" max="10" width="9.50390625" style="4" customWidth="1"/>
    <col min="11" max="16384" width="9.00390625" style="4" customWidth="1"/>
  </cols>
  <sheetData>
    <row r="1" spans="1:10" ht="16.5" customHeight="1">
      <c r="A1" s="7" t="s">
        <v>115</v>
      </c>
      <c r="E1" s="3"/>
      <c r="H1" s="12"/>
      <c r="J1" s="8" t="s">
        <v>31</v>
      </c>
    </row>
    <row r="2" spans="1:10" ht="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4"/>
      <c r="B3" s="35"/>
      <c r="D3" s="15" t="s">
        <v>53</v>
      </c>
      <c r="E3" s="15"/>
      <c r="F3" s="15"/>
      <c r="G3" s="16"/>
      <c r="H3" s="16"/>
      <c r="I3" s="16"/>
      <c r="J3" s="16"/>
    </row>
    <row r="4" spans="1:10" ht="16.5" customHeight="1">
      <c r="A4" s="36" t="s">
        <v>32</v>
      </c>
      <c r="B4" s="18"/>
      <c r="C4" s="3" t="s">
        <v>14</v>
      </c>
      <c r="D4" s="19" t="s">
        <v>54</v>
      </c>
      <c r="E4" s="20" t="s">
        <v>55</v>
      </c>
      <c r="F4" s="19" t="s">
        <v>56</v>
      </c>
      <c r="G4" s="20" t="s">
        <v>57</v>
      </c>
      <c r="H4" s="15" t="s">
        <v>58</v>
      </c>
      <c r="I4" s="16"/>
      <c r="J4" s="16"/>
    </row>
    <row r="5" spans="1:10" ht="16.5" customHeight="1">
      <c r="A5" s="21"/>
      <c r="B5" s="6"/>
      <c r="C5" s="5"/>
      <c r="D5" s="22"/>
      <c r="E5" s="22"/>
      <c r="F5" s="22" t="s">
        <v>59</v>
      </c>
      <c r="G5" s="23"/>
      <c r="H5" s="24" t="s">
        <v>60</v>
      </c>
      <c r="I5" s="24" t="s">
        <v>61</v>
      </c>
      <c r="J5" s="24" t="s">
        <v>62</v>
      </c>
    </row>
    <row r="6" spans="1:10" ht="23.25" customHeight="1">
      <c r="A6" s="185" t="s">
        <v>157</v>
      </c>
      <c r="B6" s="186"/>
      <c r="C6" s="9">
        <v>16985</v>
      </c>
      <c r="D6" s="9">
        <v>166871</v>
      </c>
      <c r="E6" s="9">
        <v>6392</v>
      </c>
      <c r="F6" s="9">
        <v>1991</v>
      </c>
      <c r="G6" s="9">
        <v>12340</v>
      </c>
      <c r="H6" s="9">
        <v>146148</v>
      </c>
      <c r="I6" s="9">
        <v>137751</v>
      </c>
      <c r="J6" s="9">
        <v>8397</v>
      </c>
    </row>
    <row r="7" spans="1:10" ht="21.75" customHeight="1">
      <c r="A7" s="185" t="s">
        <v>158</v>
      </c>
      <c r="B7" s="186"/>
      <c r="C7" s="77">
        <v>17331</v>
      </c>
      <c r="D7" s="77">
        <v>172668</v>
      </c>
      <c r="E7" s="77">
        <v>6213</v>
      </c>
      <c r="F7" s="77">
        <v>1581</v>
      </c>
      <c r="G7" s="77">
        <v>12016</v>
      </c>
      <c r="H7" s="77">
        <v>152858</v>
      </c>
      <c r="I7" s="77">
        <v>146682</v>
      </c>
      <c r="J7" s="77">
        <v>6176</v>
      </c>
    </row>
    <row r="8" spans="1:10" ht="25.5" customHeight="1">
      <c r="A8" s="37"/>
      <c r="B8" s="26" t="s">
        <v>3</v>
      </c>
      <c r="C8" s="27">
        <f>C7-C6</f>
        <v>346</v>
      </c>
      <c r="D8" s="27">
        <f aca="true" t="shared" si="0" ref="D8:J8">D7-D6</f>
        <v>5797</v>
      </c>
      <c r="E8" s="27">
        <f t="shared" si="0"/>
        <v>-179</v>
      </c>
      <c r="F8" s="27">
        <f t="shared" si="0"/>
        <v>-410</v>
      </c>
      <c r="G8" s="27">
        <f t="shared" si="0"/>
        <v>-324</v>
      </c>
      <c r="H8" s="27">
        <f t="shared" si="0"/>
        <v>6710</v>
      </c>
      <c r="I8" s="27">
        <f t="shared" si="0"/>
        <v>8931</v>
      </c>
      <c r="J8" s="27">
        <f t="shared" si="0"/>
        <v>-2221</v>
      </c>
    </row>
    <row r="9" spans="1:10" ht="27.75" customHeight="1">
      <c r="A9" s="10"/>
      <c r="B9" s="28" t="s">
        <v>2</v>
      </c>
      <c r="C9" s="29">
        <f>C8/C6*100</f>
        <v>2.037091551368855</v>
      </c>
      <c r="D9" s="29">
        <f aca="true" t="shared" si="1" ref="D9:J9">D8/D6*100</f>
        <v>3.4739409483972654</v>
      </c>
      <c r="E9" s="29">
        <f t="shared" si="1"/>
        <v>-2.800375469336671</v>
      </c>
      <c r="F9" s="29">
        <f t="shared" si="1"/>
        <v>-20.592667001506783</v>
      </c>
      <c r="G9" s="29">
        <f t="shared" si="1"/>
        <v>-2.625607779578606</v>
      </c>
      <c r="H9" s="29">
        <f t="shared" si="1"/>
        <v>4.591236281030189</v>
      </c>
      <c r="I9" s="29">
        <f t="shared" si="1"/>
        <v>6.483437506805759</v>
      </c>
      <c r="J9" s="29">
        <f t="shared" si="1"/>
        <v>-26.44992259140169</v>
      </c>
    </row>
    <row r="10" spans="1:10" ht="16.5" customHeight="1">
      <c r="A10" s="38" t="s">
        <v>147</v>
      </c>
      <c r="B10" s="2" t="s">
        <v>120</v>
      </c>
      <c r="C10" s="77">
        <v>61</v>
      </c>
      <c r="D10" s="77">
        <v>555</v>
      </c>
      <c r="E10" s="126" t="s">
        <v>160</v>
      </c>
      <c r="F10" s="126" t="s">
        <v>161</v>
      </c>
      <c r="G10" s="77">
        <v>162</v>
      </c>
      <c r="H10" s="77">
        <f>I10+J10</f>
        <v>393</v>
      </c>
      <c r="I10" s="77">
        <v>336</v>
      </c>
      <c r="J10" s="78">
        <v>57</v>
      </c>
    </row>
    <row r="11" spans="1:10" ht="16.5" customHeight="1">
      <c r="A11" s="38" t="s">
        <v>148</v>
      </c>
      <c r="B11" s="2" t="s">
        <v>122</v>
      </c>
      <c r="C11" s="77">
        <v>17270</v>
      </c>
      <c r="D11" s="77">
        <v>172113</v>
      </c>
      <c r="E11" s="116">
        <v>6213</v>
      </c>
      <c r="F11" s="116">
        <v>1581</v>
      </c>
      <c r="G11" s="116">
        <v>11854</v>
      </c>
      <c r="H11" s="77">
        <f aca="true" t="shared" si="2" ref="H11:H27">I11+J11</f>
        <v>152465</v>
      </c>
      <c r="I11" s="116">
        <v>146346</v>
      </c>
      <c r="J11" s="116">
        <v>6119</v>
      </c>
    </row>
    <row r="12" spans="1:10" ht="16.5" customHeight="1">
      <c r="A12" s="38" t="s">
        <v>24</v>
      </c>
      <c r="B12" s="2" t="s">
        <v>124</v>
      </c>
      <c r="C12" s="78">
        <v>2</v>
      </c>
      <c r="D12" s="78">
        <v>8</v>
      </c>
      <c r="E12" s="127" t="s">
        <v>161</v>
      </c>
      <c r="F12" s="127" t="s">
        <v>161</v>
      </c>
      <c r="G12" s="127" t="s">
        <v>161</v>
      </c>
      <c r="H12" s="77">
        <v>8</v>
      </c>
      <c r="I12" s="127">
        <v>8</v>
      </c>
      <c r="J12" s="127" t="s">
        <v>161</v>
      </c>
    </row>
    <row r="13" spans="1:10" ht="16.5" customHeight="1">
      <c r="A13" s="33" t="s">
        <v>16</v>
      </c>
      <c r="B13" s="2" t="s">
        <v>18</v>
      </c>
      <c r="C13" s="77">
        <v>1801</v>
      </c>
      <c r="D13" s="77">
        <v>11923</v>
      </c>
      <c r="E13" s="116">
        <v>482</v>
      </c>
      <c r="F13" s="116">
        <v>126</v>
      </c>
      <c r="G13" s="116">
        <v>2120</v>
      </c>
      <c r="H13" s="77">
        <f t="shared" si="2"/>
        <v>9195</v>
      </c>
      <c r="I13" s="116">
        <v>8812</v>
      </c>
      <c r="J13" s="116">
        <v>383</v>
      </c>
    </row>
    <row r="14" spans="1:10" ht="16.5" customHeight="1">
      <c r="A14" s="33" t="s">
        <v>17</v>
      </c>
      <c r="B14" s="2" t="s">
        <v>20</v>
      </c>
      <c r="C14" s="77">
        <v>1538</v>
      </c>
      <c r="D14" s="77">
        <v>31379</v>
      </c>
      <c r="E14" s="116">
        <v>408</v>
      </c>
      <c r="F14" s="116">
        <v>143</v>
      </c>
      <c r="G14" s="116">
        <v>1998</v>
      </c>
      <c r="H14" s="77">
        <f t="shared" si="2"/>
        <v>28830</v>
      </c>
      <c r="I14" s="116">
        <v>28286</v>
      </c>
      <c r="J14" s="116">
        <v>544</v>
      </c>
    </row>
    <row r="15" spans="1:10" ht="16.5" customHeight="1">
      <c r="A15" s="33" t="s">
        <v>19</v>
      </c>
      <c r="B15" s="31" t="s">
        <v>22</v>
      </c>
      <c r="C15" s="77">
        <v>10</v>
      </c>
      <c r="D15" s="77">
        <v>474</v>
      </c>
      <c r="E15" s="127" t="s">
        <v>161</v>
      </c>
      <c r="F15" s="127" t="s">
        <v>161</v>
      </c>
      <c r="G15" s="127">
        <v>6</v>
      </c>
      <c r="H15" s="77">
        <f t="shared" si="2"/>
        <v>468</v>
      </c>
      <c r="I15" s="116">
        <v>467</v>
      </c>
      <c r="J15" s="127">
        <v>1</v>
      </c>
    </row>
    <row r="16" spans="1:10" ht="16.5" customHeight="1">
      <c r="A16" s="33" t="s">
        <v>21</v>
      </c>
      <c r="B16" s="2" t="s">
        <v>65</v>
      </c>
      <c r="C16" s="77">
        <v>166</v>
      </c>
      <c r="D16" s="77">
        <v>2307</v>
      </c>
      <c r="E16" s="116">
        <v>4</v>
      </c>
      <c r="F16" s="127" t="s">
        <v>161</v>
      </c>
      <c r="G16" s="116">
        <v>186</v>
      </c>
      <c r="H16" s="77">
        <f t="shared" si="2"/>
        <v>2117</v>
      </c>
      <c r="I16" s="116">
        <v>1971</v>
      </c>
      <c r="J16" s="116">
        <v>146</v>
      </c>
    </row>
    <row r="17" spans="1:10" ht="16.5" customHeight="1">
      <c r="A17" s="33" t="s">
        <v>23</v>
      </c>
      <c r="B17" s="2" t="s">
        <v>130</v>
      </c>
      <c r="C17" s="77">
        <v>300</v>
      </c>
      <c r="D17" s="77">
        <v>9185</v>
      </c>
      <c r="E17" s="116">
        <v>16</v>
      </c>
      <c r="F17" s="116">
        <v>1</v>
      </c>
      <c r="G17" s="116">
        <v>237</v>
      </c>
      <c r="H17" s="77">
        <f t="shared" si="2"/>
        <v>8931</v>
      </c>
      <c r="I17" s="116">
        <v>8681</v>
      </c>
      <c r="J17" s="116">
        <v>250</v>
      </c>
    </row>
    <row r="18" spans="1:10" ht="16.5" customHeight="1">
      <c r="A18" s="33" t="s">
        <v>102</v>
      </c>
      <c r="B18" s="2" t="s">
        <v>131</v>
      </c>
      <c r="C18" s="77">
        <v>4664</v>
      </c>
      <c r="D18" s="77">
        <v>38498</v>
      </c>
      <c r="E18" s="116">
        <v>1343</v>
      </c>
      <c r="F18" s="116">
        <v>425</v>
      </c>
      <c r="G18" s="116">
        <v>2927</v>
      </c>
      <c r="H18" s="77">
        <f t="shared" si="2"/>
        <v>33803</v>
      </c>
      <c r="I18" s="116">
        <v>32637</v>
      </c>
      <c r="J18" s="116">
        <v>1166</v>
      </c>
    </row>
    <row r="19" spans="1:10" ht="16.5" customHeight="1">
      <c r="A19" s="33" t="s">
        <v>103</v>
      </c>
      <c r="B19" s="2" t="s">
        <v>132</v>
      </c>
      <c r="C19" s="77">
        <v>325</v>
      </c>
      <c r="D19" s="77">
        <v>4258</v>
      </c>
      <c r="E19" s="116">
        <v>18</v>
      </c>
      <c r="F19" s="116">
        <v>7</v>
      </c>
      <c r="G19" s="116">
        <v>206</v>
      </c>
      <c r="H19" s="77">
        <f t="shared" si="2"/>
        <v>4027</v>
      </c>
      <c r="I19" s="116">
        <v>3981</v>
      </c>
      <c r="J19" s="116">
        <v>46</v>
      </c>
    </row>
    <row r="20" spans="1:10" ht="16.5" customHeight="1">
      <c r="A20" s="33" t="s">
        <v>104</v>
      </c>
      <c r="B20" s="2" t="s">
        <v>133</v>
      </c>
      <c r="C20" s="79">
        <v>1260</v>
      </c>
      <c r="D20" s="80">
        <v>4170</v>
      </c>
      <c r="E20" s="128">
        <v>509</v>
      </c>
      <c r="F20" s="128">
        <v>143</v>
      </c>
      <c r="G20" s="128">
        <v>1024</v>
      </c>
      <c r="H20" s="77">
        <f t="shared" si="2"/>
        <v>2494</v>
      </c>
      <c r="I20" s="128">
        <v>2297</v>
      </c>
      <c r="J20" s="128">
        <v>197</v>
      </c>
    </row>
    <row r="21" spans="1:10" ht="16.5" customHeight="1">
      <c r="A21" s="33" t="s">
        <v>105</v>
      </c>
      <c r="B21" s="2" t="s">
        <v>134</v>
      </c>
      <c r="C21" s="84">
        <v>786</v>
      </c>
      <c r="D21" s="84">
        <v>5119</v>
      </c>
      <c r="E21" s="129">
        <v>360</v>
      </c>
      <c r="F21" s="129">
        <v>54</v>
      </c>
      <c r="G21" s="129">
        <v>577</v>
      </c>
      <c r="H21" s="77">
        <f t="shared" si="2"/>
        <v>4128</v>
      </c>
      <c r="I21" s="129">
        <v>3963</v>
      </c>
      <c r="J21" s="129">
        <v>165</v>
      </c>
    </row>
    <row r="22" spans="1:10" ht="16.5" customHeight="1">
      <c r="A22" s="33" t="s">
        <v>149</v>
      </c>
      <c r="B22" s="2" t="s">
        <v>135</v>
      </c>
      <c r="C22" s="85">
        <v>1934</v>
      </c>
      <c r="D22" s="84">
        <v>14369</v>
      </c>
      <c r="E22" s="129">
        <v>1066</v>
      </c>
      <c r="F22" s="129">
        <v>326</v>
      </c>
      <c r="G22" s="129">
        <v>481</v>
      </c>
      <c r="H22" s="77">
        <f t="shared" si="2"/>
        <v>12496</v>
      </c>
      <c r="I22" s="129">
        <v>11356</v>
      </c>
      <c r="J22" s="129">
        <v>1140</v>
      </c>
    </row>
    <row r="23" spans="1:10" ht="16.5" customHeight="1">
      <c r="A23" s="33" t="s">
        <v>150</v>
      </c>
      <c r="B23" s="2" t="s">
        <v>155</v>
      </c>
      <c r="C23" s="84">
        <v>1615</v>
      </c>
      <c r="D23" s="84">
        <v>8447</v>
      </c>
      <c r="E23" s="129">
        <v>1028</v>
      </c>
      <c r="F23" s="129">
        <v>184</v>
      </c>
      <c r="G23" s="129">
        <v>396</v>
      </c>
      <c r="H23" s="77">
        <f t="shared" si="2"/>
        <v>6839</v>
      </c>
      <c r="I23" s="129">
        <v>6429</v>
      </c>
      <c r="J23" s="129">
        <v>410</v>
      </c>
    </row>
    <row r="24" spans="1:10" ht="16.5" customHeight="1">
      <c r="A24" s="33" t="s">
        <v>151</v>
      </c>
      <c r="B24" s="2" t="s">
        <v>137</v>
      </c>
      <c r="C24" s="84">
        <v>496</v>
      </c>
      <c r="D24" s="84">
        <v>4182</v>
      </c>
      <c r="E24" s="129">
        <v>260</v>
      </c>
      <c r="F24" s="127">
        <v>40</v>
      </c>
      <c r="G24" s="129">
        <v>117</v>
      </c>
      <c r="H24" s="77">
        <f t="shared" si="2"/>
        <v>3765</v>
      </c>
      <c r="I24" s="129">
        <v>3454</v>
      </c>
      <c r="J24" s="129">
        <v>311</v>
      </c>
    </row>
    <row r="25" spans="1:10" ht="16.5" customHeight="1">
      <c r="A25" s="33" t="s">
        <v>152</v>
      </c>
      <c r="B25" s="2" t="s">
        <v>138</v>
      </c>
      <c r="C25" s="84">
        <v>1299</v>
      </c>
      <c r="D25" s="84">
        <v>23110</v>
      </c>
      <c r="E25" s="129">
        <v>540</v>
      </c>
      <c r="F25" s="127">
        <v>75</v>
      </c>
      <c r="G25" s="129">
        <v>800</v>
      </c>
      <c r="H25" s="77">
        <f t="shared" si="2"/>
        <v>21695</v>
      </c>
      <c r="I25" s="129">
        <v>20910</v>
      </c>
      <c r="J25" s="129">
        <v>785</v>
      </c>
    </row>
    <row r="26" spans="1:10" ht="16.5" customHeight="1">
      <c r="A26" s="33" t="s">
        <v>153</v>
      </c>
      <c r="B26" s="2" t="s">
        <v>71</v>
      </c>
      <c r="C26" s="84">
        <v>90</v>
      </c>
      <c r="D26" s="84">
        <v>970</v>
      </c>
      <c r="E26" s="129">
        <v>4</v>
      </c>
      <c r="F26" s="127">
        <v>1</v>
      </c>
      <c r="G26" s="129">
        <v>36</v>
      </c>
      <c r="H26" s="77">
        <f t="shared" si="2"/>
        <v>929</v>
      </c>
      <c r="I26" s="129">
        <v>926</v>
      </c>
      <c r="J26" s="129">
        <v>3</v>
      </c>
    </row>
    <row r="27" spans="1:10" ht="16.5" customHeight="1">
      <c r="A27" s="33" t="s">
        <v>154</v>
      </c>
      <c r="B27" s="31" t="s">
        <v>70</v>
      </c>
      <c r="C27" s="86">
        <v>984</v>
      </c>
      <c r="D27" s="87">
        <v>13714</v>
      </c>
      <c r="E27" s="130">
        <v>175</v>
      </c>
      <c r="F27" s="130">
        <v>56</v>
      </c>
      <c r="G27" s="130">
        <v>743</v>
      </c>
      <c r="H27" s="77">
        <f t="shared" si="2"/>
        <v>12740</v>
      </c>
      <c r="I27" s="130">
        <v>12168</v>
      </c>
      <c r="J27" s="130">
        <v>572</v>
      </c>
    </row>
    <row r="28" spans="1:10" ht="16.5" customHeight="1">
      <c r="A28" s="53" t="s">
        <v>159</v>
      </c>
      <c r="B28" s="125"/>
      <c r="C28" s="122"/>
      <c r="D28" s="73"/>
      <c r="E28" s="73"/>
      <c r="F28" s="73"/>
      <c r="G28" s="73"/>
      <c r="H28" s="73"/>
      <c r="I28" s="73"/>
      <c r="J28" s="73"/>
    </row>
  </sheetData>
  <sheetProtection/>
  <mergeCells count="2"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0" zoomScaleNormal="85" zoomScaleSheetLayoutView="70" workbookViewId="0" topLeftCell="A1">
      <selection activeCell="J2" sqref="J2:P25"/>
    </sheetView>
  </sheetViews>
  <sheetFormatPr defaultColWidth="9.00390625" defaultRowHeight="15.75" customHeight="1"/>
  <cols>
    <col min="1" max="1" width="11.25390625" style="4" customWidth="1"/>
    <col min="2" max="2" width="28.625" style="4" customWidth="1"/>
    <col min="3" max="16" width="8.625" style="4" customWidth="1"/>
    <col min="17" max="16384" width="9.00390625" style="4" customWidth="1"/>
  </cols>
  <sheetData>
    <row r="1" spans="1:16" ht="15.75" customHeight="1">
      <c r="A1" s="7" t="s">
        <v>116</v>
      </c>
      <c r="G1" s="8" t="s">
        <v>919</v>
      </c>
      <c r="L1" s="12"/>
      <c r="P1" s="8"/>
    </row>
    <row r="2" spans="1:16" ht="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6.5" customHeight="1">
      <c r="B3" s="2"/>
      <c r="D3" s="20" t="s">
        <v>50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>
      <c r="A4" s="17" t="s">
        <v>32</v>
      </c>
      <c r="B4" s="18"/>
      <c r="C4" s="1" t="s">
        <v>51</v>
      </c>
      <c r="D4" s="20" t="s">
        <v>143</v>
      </c>
      <c r="E4" s="62" t="s">
        <v>140</v>
      </c>
      <c r="F4" s="62" t="s">
        <v>142</v>
      </c>
      <c r="G4" s="63">
        <v>17</v>
      </c>
      <c r="H4" s="63" t="s">
        <v>74</v>
      </c>
      <c r="I4" s="63" t="s">
        <v>77</v>
      </c>
      <c r="J4" s="63" t="s">
        <v>78</v>
      </c>
      <c r="K4" s="63" t="s">
        <v>79</v>
      </c>
      <c r="L4" s="63" t="s">
        <v>80</v>
      </c>
      <c r="M4" s="63" t="s">
        <v>81</v>
      </c>
      <c r="N4" s="63" t="s">
        <v>82</v>
      </c>
      <c r="O4" s="63" t="s">
        <v>83</v>
      </c>
      <c r="P4" s="63" t="s">
        <v>84</v>
      </c>
    </row>
    <row r="5" spans="1:16" ht="15.75" customHeight="1">
      <c r="A5" s="21"/>
      <c r="B5" s="6"/>
      <c r="C5" s="21"/>
      <c r="D5" s="22" t="s">
        <v>52</v>
      </c>
      <c r="E5" s="64" t="s">
        <v>141</v>
      </c>
      <c r="F5" s="64" t="s">
        <v>73</v>
      </c>
      <c r="G5" s="64"/>
      <c r="H5" s="64"/>
      <c r="I5" s="23"/>
      <c r="J5" s="23"/>
      <c r="K5" s="23"/>
      <c r="L5" s="23"/>
      <c r="M5" s="23"/>
      <c r="N5" s="23"/>
      <c r="O5" s="23"/>
      <c r="P5" s="23"/>
    </row>
    <row r="6" spans="1:16" ht="3.75" customHeight="1">
      <c r="A6" s="10"/>
      <c r="B6" s="2"/>
      <c r="C6" s="10"/>
      <c r="D6" s="33"/>
      <c r="E6" s="65"/>
      <c r="F6" s="65"/>
      <c r="G6" s="66"/>
      <c r="H6" s="65"/>
      <c r="I6" s="10"/>
      <c r="J6" s="10"/>
      <c r="K6" s="10"/>
      <c r="L6" s="10"/>
      <c r="M6" s="10"/>
      <c r="N6" s="10"/>
      <c r="O6" s="10"/>
      <c r="P6" s="10"/>
    </row>
    <row r="7" spans="1:16" ht="18" customHeight="1">
      <c r="A7" s="36" t="s">
        <v>156</v>
      </c>
      <c r="B7" s="18"/>
      <c r="C7" s="9">
        <v>17331</v>
      </c>
      <c r="D7" s="9">
        <v>6197</v>
      </c>
      <c r="E7" s="9">
        <v>2976</v>
      </c>
      <c r="F7" s="9">
        <v>3510</v>
      </c>
      <c r="G7" s="9">
        <v>426</v>
      </c>
      <c r="H7" s="9">
        <v>590</v>
      </c>
      <c r="I7" s="9">
        <v>500</v>
      </c>
      <c r="J7" s="9">
        <v>446</v>
      </c>
      <c r="K7" s="9">
        <v>395</v>
      </c>
      <c r="L7" s="9">
        <v>465</v>
      </c>
      <c r="M7" s="9">
        <v>434</v>
      </c>
      <c r="N7" s="9">
        <v>424</v>
      </c>
      <c r="O7" s="9">
        <v>414</v>
      </c>
      <c r="P7" s="4">
        <v>237</v>
      </c>
    </row>
    <row r="8" spans="1:16" ht="18" customHeight="1">
      <c r="A8" s="1" t="s">
        <v>119</v>
      </c>
      <c r="B8" s="2" t="s">
        <v>120</v>
      </c>
      <c r="C8" s="77">
        <v>61</v>
      </c>
      <c r="D8" s="77">
        <v>24</v>
      </c>
      <c r="E8" s="78">
        <v>12</v>
      </c>
      <c r="F8" s="78">
        <v>7</v>
      </c>
      <c r="G8" s="77">
        <v>1</v>
      </c>
      <c r="H8" s="77">
        <v>5</v>
      </c>
      <c r="I8" s="78">
        <v>1</v>
      </c>
      <c r="J8" s="78" t="s">
        <v>75</v>
      </c>
      <c r="K8" s="78" t="s">
        <v>75</v>
      </c>
      <c r="L8" s="78" t="s">
        <v>75</v>
      </c>
      <c r="M8" s="78">
        <v>2</v>
      </c>
      <c r="N8" s="78">
        <v>8</v>
      </c>
      <c r="O8" s="78" t="s">
        <v>75</v>
      </c>
      <c r="P8" s="78" t="s">
        <v>75</v>
      </c>
    </row>
    <row r="9" spans="1:16" ht="18" customHeight="1">
      <c r="A9" s="1" t="s">
        <v>121</v>
      </c>
      <c r="B9" s="2" t="s">
        <v>122</v>
      </c>
      <c r="C9" s="77">
        <v>17270</v>
      </c>
      <c r="D9" s="77">
        <v>6173</v>
      </c>
      <c r="E9" s="77">
        <v>2964</v>
      </c>
      <c r="F9" s="77">
        <v>3503</v>
      </c>
      <c r="G9" s="77">
        <v>425</v>
      </c>
      <c r="H9" s="77">
        <v>585</v>
      </c>
      <c r="I9" s="77">
        <v>499</v>
      </c>
      <c r="J9" s="77">
        <v>446</v>
      </c>
      <c r="K9" s="77">
        <v>395</v>
      </c>
      <c r="L9" s="77">
        <v>465</v>
      </c>
      <c r="M9" s="77">
        <v>432</v>
      </c>
      <c r="N9" s="77">
        <v>416</v>
      </c>
      <c r="O9" s="77">
        <v>414</v>
      </c>
      <c r="P9" s="77">
        <v>237</v>
      </c>
    </row>
    <row r="10" spans="1:16" ht="18" customHeight="1">
      <c r="A10" s="1" t="s">
        <v>123</v>
      </c>
      <c r="B10" s="2" t="s">
        <v>124</v>
      </c>
      <c r="C10" s="78">
        <v>2</v>
      </c>
      <c r="D10" s="78" t="s">
        <v>75</v>
      </c>
      <c r="E10" s="78">
        <v>2</v>
      </c>
      <c r="F10" s="78" t="s">
        <v>75</v>
      </c>
      <c r="G10" s="78" t="s">
        <v>75</v>
      </c>
      <c r="H10" s="78" t="s">
        <v>75</v>
      </c>
      <c r="I10" s="78" t="s">
        <v>75</v>
      </c>
      <c r="J10" s="78" t="s">
        <v>75</v>
      </c>
      <c r="K10" s="78" t="s">
        <v>75</v>
      </c>
      <c r="L10" s="78" t="s">
        <v>75</v>
      </c>
      <c r="M10" s="78" t="s">
        <v>75</v>
      </c>
      <c r="N10" s="78" t="s">
        <v>75</v>
      </c>
      <c r="O10" s="78" t="s">
        <v>75</v>
      </c>
      <c r="P10" s="78" t="s">
        <v>75</v>
      </c>
    </row>
    <row r="11" spans="1:16" ht="18" customHeight="1">
      <c r="A11" s="3" t="s">
        <v>125</v>
      </c>
      <c r="B11" s="2" t="s">
        <v>18</v>
      </c>
      <c r="C11" s="79">
        <v>1801</v>
      </c>
      <c r="D11" s="77">
        <v>776</v>
      </c>
      <c r="E11" s="77">
        <v>403</v>
      </c>
      <c r="F11" s="77">
        <v>300</v>
      </c>
      <c r="G11" s="77">
        <v>27</v>
      </c>
      <c r="H11" s="77">
        <v>40</v>
      </c>
      <c r="I11" s="77">
        <v>31</v>
      </c>
      <c r="J11" s="77">
        <v>47</v>
      </c>
      <c r="K11" s="77">
        <v>22</v>
      </c>
      <c r="L11" s="77">
        <v>35</v>
      </c>
      <c r="M11" s="77">
        <v>26</v>
      </c>
      <c r="N11" s="77">
        <v>32</v>
      </c>
      <c r="O11" s="77">
        <v>20</v>
      </c>
      <c r="P11" s="77">
        <v>10</v>
      </c>
    </row>
    <row r="12" spans="1:16" ht="18" customHeight="1">
      <c r="A12" s="3" t="s">
        <v>126</v>
      </c>
      <c r="B12" s="2" t="s">
        <v>20</v>
      </c>
      <c r="C12" s="79">
        <v>1538</v>
      </c>
      <c r="D12" s="77">
        <v>895</v>
      </c>
      <c r="E12" s="77">
        <v>287</v>
      </c>
      <c r="F12" s="77">
        <v>189</v>
      </c>
      <c r="G12" s="77">
        <v>27</v>
      </c>
      <c r="H12" s="77">
        <v>23</v>
      </c>
      <c r="I12" s="77">
        <v>17</v>
      </c>
      <c r="J12" s="77">
        <v>13</v>
      </c>
      <c r="K12" s="78">
        <v>11</v>
      </c>
      <c r="L12" s="77">
        <v>18</v>
      </c>
      <c r="M12" s="77">
        <v>13</v>
      </c>
      <c r="N12" s="77">
        <v>10</v>
      </c>
      <c r="O12" s="77">
        <v>19</v>
      </c>
      <c r="P12" s="77">
        <v>6</v>
      </c>
    </row>
    <row r="13" spans="1:16" ht="18" customHeight="1">
      <c r="A13" s="3" t="s">
        <v>127</v>
      </c>
      <c r="B13" s="2" t="s">
        <v>22</v>
      </c>
      <c r="C13" s="79">
        <v>10</v>
      </c>
      <c r="D13" s="77">
        <v>1</v>
      </c>
      <c r="E13" s="78">
        <v>4</v>
      </c>
      <c r="F13" s="77">
        <v>3</v>
      </c>
      <c r="G13" s="78" t="s">
        <v>75</v>
      </c>
      <c r="H13" s="77">
        <v>1</v>
      </c>
      <c r="I13" s="78" t="s">
        <v>75</v>
      </c>
      <c r="J13" s="78" t="s">
        <v>75</v>
      </c>
      <c r="K13" s="78" t="s">
        <v>75</v>
      </c>
      <c r="L13" s="78" t="s">
        <v>75</v>
      </c>
      <c r="M13" s="78">
        <v>1</v>
      </c>
      <c r="N13" s="78" t="s">
        <v>75</v>
      </c>
      <c r="O13" s="78" t="s">
        <v>75</v>
      </c>
      <c r="P13" s="78" t="s">
        <v>75</v>
      </c>
    </row>
    <row r="14" spans="1:16" ht="18" customHeight="1">
      <c r="A14" s="3" t="s">
        <v>128</v>
      </c>
      <c r="B14" s="2" t="s">
        <v>65</v>
      </c>
      <c r="C14" s="79">
        <v>166</v>
      </c>
      <c r="D14" s="77">
        <v>15</v>
      </c>
      <c r="E14" s="78">
        <v>31</v>
      </c>
      <c r="F14" s="77">
        <v>62</v>
      </c>
      <c r="G14" s="77">
        <v>1</v>
      </c>
      <c r="H14" s="77">
        <v>6</v>
      </c>
      <c r="I14" s="77">
        <v>7</v>
      </c>
      <c r="J14" s="77">
        <v>3</v>
      </c>
      <c r="K14" s="77">
        <v>8</v>
      </c>
      <c r="L14" s="77">
        <v>10</v>
      </c>
      <c r="M14" s="77">
        <v>7</v>
      </c>
      <c r="N14" s="77">
        <v>5</v>
      </c>
      <c r="O14" s="77">
        <v>3</v>
      </c>
      <c r="P14" s="77">
        <v>2</v>
      </c>
    </row>
    <row r="15" spans="1:16" ht="18" customHeight="1">
      <c r="A15" s="3" t="s">
        <v>129</v>
      </c>
      <c r="B15" s="2" t="s">
        <v>130</v>
      </c>
      <c r="C15" s="79">
        <v>300</v>
      </c>
      <c r="D15" s="77">
        <v>108</v>
      </c>
      <c r="E15" s="77">
        <v>55</v>
      </c>
      <c r="F15" s="77">
        <v>68</v>
      </c>
      <c r="G15" s="77">
        <v>7</v>
      </c>
      <c r="H15" s="77">
        <v>6</v>
      </c>
      <c r="I15" s="77">
        <v>10</v>
      </c>
      <c r="J15" s="77">
        <v>12</v>
      </c>
      <c r="K15" s="77">
        <v>5</v>
      </c>
      <c r="L15" s="77">
        <v>6</v>
      </c>
      <c r="M15" s="77">
        <v>6</v>
      </c>
      <c r="N15" s="77">
        <v>6</v>
      </c>
      <c r="O15" s="77">
        <v>3</v>
      </c>
      <c r="P15" s="77">
        <v>4</v>
      </c>
    </row>
    <row r="16" spans="1:16" ht="18" customHeight="1">
      <c r="A16" s="3" t="s">
        <v>66</v>
      </c>
      <c r="B16" s="2" t="s">
        <v>131</v>
      </c>
      <c r="C16" s="79">
        <v>4664</v>
      </c>
      <c r="D16" s="77">
        <v>1757</v>
      </c>
      <c r="E16" s="77">
        <v>628</v>
      </c>
      <c r="F16" s="77">
        <v>951</v>
      </c>
      <c r="G16" s="77">
        <v>116</v>
      </c>
      <c r="H16" s="77">
        <v>196</v>
      </c>
      <c r="I16" s="77">
        <v>116</v>
      </c>
      <c r="J16" s="77">
        <v>111</v>
      </c>
      <c r="K16" s="77">
        <v>115</v>
      </c>
      <c r="L16" s="77">
        <v>138</v>
      </c>
      <c r="M16" s="77">
        <v>123</v>
      </c>
      <c r="N16" s="77">
        <v>118</v>
      </c>
      <c r="O16" s="77">
        <v>148</v>
      </c>
      <c r="P16" s="77">
        <v>68</v>
      </c>
    </row>
    <row r="17" spans="1:16" ht="18" customHeight="1">
      <c r="A17" s="3" t="s">
        <v>67</v>
      </c>
      <c r="B17" s="2" t="s">
        <v>132</v>
      </c>
      <c r="C17" s="79">
        <v>325</v>
      </c>
      <c r="D17" s="77">
        <v>105</v>
      </c>
      <c r="E17" s="77">
        <v>44</v>
      </c>
      <c r="F17" s="77">
        <v>83</v>
      </c>
      <c r="G17" s="77">
        <v>13</v>
      </c>
      <c r="H17" s="77">
        <v>11</v>
      </c>
      <c r="I17" s="77">
        <v>10</v>
      </c>
      <c r="J17" s="77">
        <v>9</v>
      </c>
      <c r="K17" s="77">
        <v>8</v>
      </c>
      <c r="L17" s="77">
        <v>17</v>
      </c>
      <c r="M17" s="77">
        <v>6</v>
      </c>
      <c r="N17" s="77">
        <v>7</v>
      </c>
      <c r="O17" s="77">
        <v>6</v>
      </c>
      <c r="P17" s="77">
        <v>3</v>
      </c>
    </row>
    <row r="18" spans="1:16" ht="18" customHeight="1">
      <c r="A18" s="3" t="s">
        <v>68</v>
      </c>
      <c r="B18" s="2" t="s">
        <v>133</v>
      </c>
      <c r="C18" s="79">
        <v>1260</v>
      </c>
      <c r="D18" s="77">
        <v>423</v>
      </c>
      <c r="E18" s="77">
        <v>363</v>
      </c>
      <c r="F18" s="77">
        <v>243</v>
      </c>
      <c r="G18" s="77">
        <v>30</v>
      </c>
      <c r="H18" s="77">
        <v>32</v>
      </c>
      <c r="I18" s="77">
        <v>22</v>
      </c>
      <c r="J18" s="77">
        <v>18</v>
      </c>
      <c r="K18" s="77">
        <v>27</v>
      </c>
      <c r="L18" s="77">
        <v>23</v>
      </c>
      <c r="M18" s="77">
        <v>16</v>
      </c>
      <c r="N18" s="77">
        <v>17</v>
      </c>
      <c r="O18" s="77">
        <v>17</v>
      </c>
      <c r="P18" s="77">
        <v>11</v>
      </c>
    </row>
    <row r="19" spans="1:16" ht="18" customHeight="1">
      <c r="A19" s="3" t="s">
        <v>69</v>
      </c>
      <c r="B19" s="2" t="s">
        <v>134</v>
      </c>
      <c r="C19" s="79">
        <v>786</v>
      </c>
      <c r="D19" s="77">
        <v>208</v>
      </c>
      <c r="E19" s="77">
        <v>183</v>
      </c>
      <c r="F19" s="77">
        <v>186</v>
      </c>
      <c r="G19" s="77">
        <v>18</v>
      </c>
      <c r="H19" s="77">
        <v>24</v>
      </c>
      <c r="I19" s="77">
        <v>31</v>
      </c>
      <c r="J19" s="77">
        <v>22</v>
      </c>
      <c r="K19" s="77">
        <v>15</v>
      </c>
      <c r="L19" s="77">
        <v>17</v>
      </c>
      <c r="M19" s="77">
        <v>17</v>
      </c>
      <c r="N19" s="77">
        <v>22</v>
      </c>
      <c r="O19" s="77">
        <v>24</v>
      </c>
      <c r="P19" s="77">
        <v>10</v>
      </c>
    </row>
    <row r="20" spans="1:16" ht="18" customHeight="1">
      <c r="A20" s="3" t="s">
        <v>106</v>
      </c>
      <c r="B20" s="2" t="s">
        <v>135</v>
      </c>
      <c r="C20" s="79">
        <v>1934</v>
      </c>
      <c r="D20" s="77">
        <v>424</v>
      </c>
      <c r="E20" s="77">
        <v>302</v>
      </c>
      <c r="F20" s="77">
        <v>427</v>
      </c>
      <c r="G20" s="77">
        <v>51</v>
      </c>
      <c r="H20" s="77">
        <v>82</v>
      </c>
      <c r="I20" s="77">
        <v>61</v>
      </c>
      <c r="J20" s="77">
        <v>78</v>
      </c>
      <c r="K20" s="77">
        <v>73</v>
      </c>
      <c r="L20" s="77">
        <v>87</v>
      </c>
      <c r="M20" s="77">
        <v>88</v>
      </c>
      <c r="N20" s="77">
        <v>82</v>
      </c>
      <c r="O20" s="77">
        <v>73</v>
      </c>
      <c r="P20" s="77">
        <v>45</v>
      </c>
    </row>
    <row r="21" spans="1:16" ht="18" customHeight="1">
      <c r="A21" s="3" t="s">
        <v>107</v>
      </c>
      <c r="B21" s="2" t="s">
        <v>136</v>
      </c>
      <c r="C21" s="79">
        <v>1615</v>
      </c>
      <c r="D21" s="80">
        <v>556</v>
      </c>
      <c r="E21" s="80">
        <v>225</v>
      </c>
      <c r="F21" s="80">
        <v>342</v>
      </c>
      <c r="G21" s="80">
        <v>59</v>
      </c>
      <c r="H21" s="80">
        <v>66</v>
      </c>
      <c r="I21" s="80">
        <v>55</v>
      </c>
      <c r="J21" s="80">
        <v>48</v>
      </c>
      <c r="K21" s="80">
        <v>39</v>
      </c>
      <c r="L21" s="80">
        <v>37</v>
      </c>
      <c r="M21" s="80">
        <v>41</v>
      </c>
      <c r="N21" s="80">
        <v>41</v>
      </c>
      <c r="O21" s="80">
        <v>33</v>
      </c>
      <c r="P21" s="80">
        <v>27</v>
      </c>
    </row>
    <row r="22" spans="1:16" ht="18" customHeight="1">
      <c r="A22" s="3" t="s">
        <v>108</v>
      </c>
      <c r="B22" s="2" t="s">
        <v>137</v>
      </c>
      <c r="C22" s="81">
        <v>496</v>
      </c>
      <c r="D22" s="81">
        <v>128</v>
      </c>
      <c r="E22" s="81">
        <v>88</v>
      </c>
      <c r="F22" s="81">
        <v>127</v>
      </c>
      <c r="G22" s="81">
        <v>13</v>
      </c>
      <c r="H22" s="81">
        <v>12</v>
      </c>
      <c r="I22" s="81">
        <v>11</v>
      </c>
      <c r="J22" s="78">
        <v>19</v>
      </c>
      <c r="K22" s="81">
        <v>17</v>
      </c>
      <c r="L22" s="78">
        <v>14</v>
      </c>
      <c r="M22" s="81">
        <v>19</v>
      </c>
      <c r="N22" s="78">
        <v>13</v>
      </c>
      <c r="O22" s="81">
        <v>9</v>
      </c>
      <c r="P22" s="81">
        <v>13</v>
      </c>
    </row>
    <row r="23" spans="1:16" ht="18" customHeight="1">
      <c r="A23" s="3" t="s">
        <v>109</v>
      </c>
      <c r="B23" s="2" t="s">
        <v>138</v>
      </c>
      <c r="C23" s="81">
        <v>1299</v>
      </c>
      <c r="D23" s="81">
        <v>303</v>
      </c>
      <c r="E23" s="81">
        <v>212</v>
      </c>
      <c r="F23" s="81">
        <v>339</v>
      </c>
      <c r="G23" s="81">
        <v>40</v>
      </c>
      <c r="H23" s="81">
        <v>58</v>
      </c>
      <c r="I23" s="81">
        <v>41</v>
      </c>
      <c r="J23" s="78">
        <v>44</v>
      </c>
      <c r="K23" s="81">
        <v>38</v>
      </c>
      <c r="L23" s="78">
        <v>45</v>
      </c>
      <c r="M23" s="81">
        <v>45</v>
      </c>
      <c r="N23" s="78">
        <v>40</v>
      </c>
      <c r="O23" s="81">
        <v>41</v>
      </c>
      <c r="P23" s="81">
        <v>31</v>
      </c>
    </row>
    <row r="24" spans="1:16" ht="18" customHeight="1">
      <c r="A24" s="3" t="s">
        <v>110</v>
      </c>
      <c r="B24" s="2" t="s">
        <v>144</v>
      </c>
      <c r="C24" s="81">
        <v>90</v>
      </c>
      <c r="D24" s="81">
        <v>7</v>
      </c>
      <c r="E24" s="81">
        <v>17</v>
      </c>
      <c r="F24" s="81">
        <v>7</v>
      </c>
      <c r="G24" s="102" t="s">
        <v>75</v>
      </c>
      <c r="H24" s="81">
        <v>3</v>
      </c>
      <c r="I24" s="81">
        <v>55</v>
      </c>
      <c r="J24" s="78" t="s">
        <v>75</v>
      </c>
      <c r="K24" s="102" t="s">
        <v>75</v>
      </c>
      <c r="L24" s="78" t="s">
        <v>75</v>
      </c>
      <c r="M24" s="102" t="s">
        <v>75</v>
      </c>
      <c r="N24" s="78" t="s">
        <v>75</v>
      </c>
      <c r="O24" s="102" t="s">
        <v>75</v>
      </c>
      <c r="P24" s="102">
        <v>1</v>
      </c>
    </row>
    <row r="25" spans="1:16" ht="18" customHeight="1">
      <c r="A25" s="3" t="s">
        <v>139</v>
      </c>
      <c r="B25" s="2" t="s">
        <v>70</v>
      </c>
      <c r="C25" s="82">
        <v>984</v>
      </c>
      <c r="D25" s="83">
        <v>467</v>
      </c>
      <c r="E25" s="83">
        <v>120</v>
      </c>
      <c r="F25" s="83">
        <v>176</v>
      </c>
      <c r="G25" s="83">
        <v>23</v>
      </c>
      <c r="H25" s="83">
        <v>25</v>
      </c>
      <c r="I25" s="83">
        <v>32</v>
      </c>
      <c r="J25" s="83">
        <v>22</v>
      </c>
      <c r="K25" s="83">
        <v>17</v>
      </c>
      <c r="L25" s="83">
        <v>18</v>
      </c>
      <c r="M25" s="83">
        <v>24</v>
      </c>
      <c r="N25" s="83">
        <v>23</v>
      </c>
      <c r="O25" s="83">
        <v>18</v>
      </c>
      <c r="P25" s="83">
        <v>6</v>
      </c>
    </row>
    <row r="26" spans="1:16" ht="20.25" customHeight="1">
      <c r="A26" s="53" t="s">
        <v>118</v>
      </c>
      <c r="B26" s="53"/>
      <c r="C26" s="12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ht="15.75" customHeight="1">
      <c r="A27" s="4" t="s">
        <v>145</v>
      </c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fitToHeight="4" horizontalDpi="600" verticalDpi="600" orientation="portrait" pageOrder="overThenDown" paperSize="9" scale="74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55" workbookViewId="0" topLeftCell="A1">
      <selection activeCell="B28" sqref="B28"/>
    </sheetView>
  </sheetViews>
  <sheetFormatPr defaultColWidth="9.00390625" defaultRowHeight="16.5" customHeight="1"/>
  <cols>
    <col min="1" max="1" width="5.75390625" style="4" customWidth="1"/>
    <col min="2" max="2" width="29.75390625" style="4" customWidth="1"/>
    <col min="3" max="3" width="8.375" style="4" customWidth="1"/>
    <col min="4" max="4" width="10.875" style="4" customWidth="1"/>
    <col min="5" max="5" width="15.50390625" style="4" customWidth="1"/>
    <col min="6" max="6" width="15.75390625" style="4" customWidth="1"/>
    <col min="7" max="16384" width="9.00390625" style="4" customWidth="1"/>
  </cols>
  <sheetData>
    <row r="1" spans="1:6" ht="16.5" customHeight="1">
      <c r="A1" s="7" t="s">
        <v>117</v>
      </c>
      <c r="F1" s="8" t="s">
        <v>146</v>
      </c>
    </row>
    <row r="2" spans="1:6" ht="3.75" customHeight="1" thickBot="1">
      <c r="A2" s="11"/>
      <c r="B2" s="11"/>
      <c r="C2" s="11"/>
      <c r="D2" s="11"/>
      <c r="E2" s="11"/>
      <c r="F2" s="11"/>
    </row>
    <row r="3" spans="1:6" ht="37.5" customHeight="1">
      <c r="A3" s="16" t="s">
        <v>32</v>
      </c>
      <c r="B3" s="68"/>
      <c r="C3" s="69" t="s">
        <v>46</v>
      </c>
      <c r="D3" s="22" t="s">
        <v>47</v>
      </c>
      <c r="E3" s="22" t="s">
        <v>48</v>
      </c>
      <c r="F3" s="22" t="s">
        <v>49</v>
      </c>
    </row>
    <row r="4" spans="1:6" ht="33.75" customHeight="1">
      <c r="A4" s="36" t="s">
        <v>72</v>
      </c>
      <c r="B4" s="18"/>
      <c r="C4" s="176">
        <v>14042</v>
      </c>
      <c r="D4" s="176">
        <v>10752</v>
      </c>
      <c r="E4" s="176">
        <v>491</v>
      </c>
      <c r="F4" s="176">
        <v>2799</v>
      </c>
    </row>
    <row r="5" spans="1:6" ht="33.75" customHeight="1">
      <c r="A5" s="1" t="s">
        <v>119</v>
      </c>
      <c r="B5" s="2" t="s">
        <v>120</v>
      </c>
      <c r="C5" s="176">
        <v>53</v>
      </c>
      <c r="D5" s="176">
        <v>39</v>
      </c>
      <c r="E5" s="177">
        <v>2</v>
      </c>
      <c r="F5" s="176">
        <v>12</v>
      </c>
    </row>
    <row r="6" spans="1:6" ht="33.75" customHeight="1">
      <c r="A6" s="1" t="s">
        <v>121</v>
      </c>
      <c r="B6" s="2" t="s">
        <v>122</v>
      </c>
      <c r="C6" s="176">
        <v>13989</v>
      </c>
      <c r="D6" s="176">
        <v>10713</v>
      </c>
      <c r="E6" s="176">
        <v>489</v>
      </c>
      <c r="F6" s="177">
        <v>2787</v>
      </c>
    </row>
    <row r="7" spans="1:6" ht="33.75" customHeight="1">
      <c r="A7" s="1" t="s">
        <v>123</v>
      </c>
      <c r="B7" s="2" t="s">
        <v>124</v>
      </c>
      <c r="C7" s="176">
        <v>2</v>
      </c>
      <c r="D7" s="177">
        <v>1</v>
      </c>
      <c r="E7" s="177">
        <v>1</v>
      </c>
      <c r="F7" s="177" t="s">
        <v>75</v>
      </c>
    </row>
    <row r="8" spans="1:6" ht="33.75" customHeight="1">
      <c r="A8" s="3" t="s">
        <v>125</v>
      </c>
      <c r="B8" s="2" t="s">
        <v>18</v>
      </c>
      <c r="C8" s="177">
        <v>1369</v>
      </c>
      <c r="D8" s="176">
        <v>1369</v>
      </c>
      <c r="E8" s="177" t="s">
        <v>75</v>
      </c>
      <c r="F8" s="177" t="s">
        <v>75</v>
      </c>
    </row>
    <row r="9" spans="1:6" ht="33.75" customHeight="1">
      <c r="A9" s="3" t="s">
        <v>126</v>
      </c>
      <c r="B9" s="2" t="s">
        <v>20</v>
      </c>
      <c r="C9" s="176">
        <v>1344</v>
      </c>
      <c r="D9" s="176">
        <v>1124</v>
      </c>
      <c r="E9" s="177">
        <v>84</v>
      </c>
      <c r="F9" s="177">
        <v>136</v>
      </c>
    </row>
    <row r="10" spans="1:6" ht="33.75" customHeight="1">
      <c r="A10" s="3" t="s">
        <v>127</v>
      </c>
      <c r="B10" s="2" t="s">
        <v>22</v>
      </c>
      <c r="C10" s="176">
        <v>2</v>
      </c>
      <c r="D10" s="177">
        <v>2</v>
      </c>
      <c r="E10" s="177" t="s">
        <v>75</v>
      </c>
      <c r="F10" s="177" t="s">
        <v>75</v>
      </c>
    </row>
    <row r="11" spans="1:6" ht="33.75" customHeight="1">
      <c r="A11" s="3" t="s">
        <v>128</v>
      </c>
      <c r="B11" s="2" t="s">
        <v>65</v>
      </c>
      <c r="C11" s="176">
        <v>107</v>
      </c>
      <c r="D11" s="176">
        <v>69</v>
      </c>
      <c r="E11" s="177">
        <v>10</v>
      </c>
      <c r="F11" s="177">
        <v>28</v>
      </c>
    </row>
    <row r="12" spans="1:6" ht="33.75" customHeight="1">
      <c r="A12" s="3" t="s">
        <v>129</v>
      </c>
      <c r="B12" s="2" t="s">
        <v>130</v>
      </c>
      <c r="C12" s="176">
        <v>97</v>
      </c>
      <c r="D12" s="176">
        <v>97</v>
      </c>
      <c r="E12" s="177" t="s">
        <v>75</v>
      </c>
      <c r="F12" s="177" t="s">
        <v>75</v>
      </c>
    </row>
    <row r="13" spans="1:6" ht="33.75" customHeight="1">
      <c r="A13" s="3" t="s">
        <v>66</v>
      </c>
      <c r="B13" s="2" t="s">
        <v>131</v>
      </c>
      <c r="C13" s="176">
        <v>3965</v>
      </c>
      <c r="D13" s="176">
        <v>2369</v>
      </c>
      <c r="E13" s="177">
        <v>212</v>
      </c>
      <c r="F13" s="177">
        <v>1384</v>
      </c>
    </row>
    <row r="14" spans="1:6" ht="33.75" customHeight="1">
      <c r="A14" s="3" t="s">
        <v>67</v>
      </c>
      <c r="B14" s="2" t="s">
        <v>132</v>
      </c>
      <c r="C14" s="176">
        <v>108</v>
      </c>
      <c r="D14" s="176">
        <v>108</v>
      </c>
      <c r="E14" s="177" t="s">
        <v>75</v>
      </c>
      <c r="F14" s="177" t="s">
        <v>75</v>
      </c>
    </row>
    <row r="15" spans="1:6" ht="33.75" customHeight="1">
      <c r="A15" s="3" t="s">
        <v>68</v>
      </c>
      <c r="B15" s="2" t="s">
        <v>133</v>
      </c>
      <c r="C15" s="176">
        <v>1077</v>
      </c>
      <c r="D15" s="176">
        <v>956</v>
      </c>
      <c r="E15" s="177">
        <v>17</v>
      </c>
      <c r="F15" s="177">
        <v>104</v>
      </c>
    </row>
    <row r="16" spans="1:6" ht="33.75" customHeight="1">
      <c r="A16" s="3" t="s">
        <v>69</v>
      </c>
      <c r="B16" s="2" t="s">
        <v>134</v>
      </c>
      <c r="C16" s="176">
        <v>700</v>
      </c>
      <c r="D16" s="176">
        <v>607</v>
      </c>
      <c r="E16" s="177">
        <v>20</v>
      </c>
      <c r="F16" s="177">
        <v>73</v>
      </c>
    </row>
    <row r="17" spans="1:6" ht="33.75" customHeight="1">
      <c r="A17" s="3" t="s">
        <v>106</v>
      </c>
      <c r="B17" s="2" t="s">
        <v>135</v>
      </c>
      <c r="C17" s="176">
        <v>1544</v>
      </c>
      <c r="D17" s="176">
        <v>1176</v>
      </c>
      <c r="E17" s="177">
        <v>34</v>
      </c>
      <c r="F17" s="177">
        <v>334</v>
      </c>
    </row>
    <row r="18" spans="1:6" ht="33.75" customHeight="1">
      <c r="A18" s="3" t="s">
        <v>107</v>
      </c>
      <c r="B18" s="2" t="s">
        <v>155</v>
      </c>
      <c r="C18" s="176">
        <v>1361</v>
      </c>
      <c r="D18" s="176">
        <v>1125</v>
      </c>
      <c r="E18" s="177">
        <v>31</v>
      </c>
      <c r="F18" s="177">
        <v>205</v>
      </c>
    </row>
    <row r="19" spans="1:6" ht="33.75" customHeight="1">
      <c r="A19" s="3" t="s">
        <v>108</v>
      </c>
      <c r="B19" s="2" t="s">
        <v>137</v>
      </c>
      <c r="C19" s="176">
        <v>377</v>
      </c>
      <c r="D19" s="176">
        <v>284</v>
      </c>
      <c r="E19" s="177">
        <v>12</v>
      </c>
      <c r="F19" s="177">
        <v>81</v>
      </c>
    </row>
    <row r="20" spans="1:6" ht="33.75" customHeight="1">
      <c r="A20" s="3" t="s">
        <v>109</v>
      </c>
      <c r="B20" s="2" t="s">
        <v>138</v>
      </c>
      <c r="C20" s="176">
        <v>1095</v>
      </c>
      <c r="D20" s="176">
        <v>821</v>
      </c>
      <c r="E20" s="177">
        <v>47</v>
      </c>
      <c r="F20" s="177">
        <v>227</v>
      </c>
    </row>
    <row r="21" spans="1:6" ht="33.75" customHeight="1">
      <c r="A21" s="3" t="s">
        <v>110</v>
      </c>
      <c r="B21" s="2" t="s">
        <v>71</v>
      </c>
      <c r="C21" s="176">
        <v>35</v>
      </c>
      <c r="D21" s="176">
        <v>10</v>
      </c>
      <c r="E21" s="177">
        <v>2</v>
      </c>
      <c r="F21" s="177">
        <v>23</v>
      </c>
    </row>
    <row r="22" spans="1:6" ht="33.75" customHeight="1">
      <c r="A22" s="3" t="s">
        <v>139</v>
      </c>
      <c r="B22" s="67" t="s">
        <v>70</v>
      </c>
      <c r="C22" s="176">
        <v>806</v>
      </c>
      <c r="D22" s="178">
        <v>595</v>
      </c>
      <c r="E22" s="179">
        <v>19</v>
      </c>
      <c r="F22" s="179">
        <v>192</v>
      </c>
    </row>
    <row r="23" spans="1:6" ht="30" customHeight="1">
      <c r="A23" s="180" t="s">
        <v>905</v>
      </c>
      <c r="B23" s="53"/>
      <c r="C23" s="123"/>
      <c r="D23" s="74"/>
      <c r="E23" s="74"/>
      <c r="F23" s="74"/>
    </row>
    <row r="24" spans="2:6" ht="16.5" customHeight="1">
      <c r="B24" s="10"/>
      <c r="C24" s="10"/>
      <c r="D24" s="10"/>
      <c r="E24" s="10"/>
      <c r="F24" s="10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7"/>
  <sheetViews>
    <sheetView zoomScale="115" zoomScaleNormal="115" zoomScaleSheetLayoutView="85" zoomScalePageLayoutView="0" workbookViewId="0" topLeftCell="A1">
      <selection activeCell="A1" sqref="A1:IV1"/>
    </sheetView>
  </sheetViews>
  <sheetFormatPr defaultColWidth="9.00390625" defaultRowHeight="13.5"/>
  <cols>
    <col min="1" max="1" width="85.625" style="146" bestFit="1" customWidth="1"/>
    <col min="2" max="3" width="10.625" style="145" customWidth="1"/>
    <col min="4" max="16384" width="9.00390625" style="146" customWidth="1"/>
  </cols>
  <sheetData>
    <row r="1" spans="1:8" ht="21" customHeight="1">
      <c r="A1" s="143" t="s">
        <v>113</v>
      </c>
      <c r="B1" s="144" t="s">
        <v>172</v>
      </c>
      <c r="H1" s="147"/>
    </row>
    <row r="2" spans="1:8" ht="5.25" customHeight="1" thickBot="1">
      <c r="A2" s="143"/>
      <c r="H2" s="147"/>
    </row>
    <row r="3" spans="1:3" ht="20.25" customHeight="1">
      <c r="A3" s="148" t="s">
        <v>902</v>
      </c>
      <c r="B3" s="149" t="s">
        <v>14</v>
      </c>
      <c r="C3" s="150" t="s">
        <v>901</v>
      </c>
    </row>
    <row r="4" spans="1:3" s="154" customFormat="1" ht="19.5" customHeight="1">
      <c r="A4" s="151" t="s">
        <v>903</v>
      </c>
      <c r="B4" s="152">
        <v>17331</v>
      </c>
      <c r="C4" s="153">
        <v>172668</v>
      </c>
    </row>
    <row r="5" spans="1:3" s="154" customFormat="1" ht="19.5" customHeight="1">
      <c r="A5" s="151" t="s">
        <v>173</v>
      </c>
      <c r="B5" s="152">
        <v>61</v>
      </c>
      <c r="C5" s="153">
        <v>555</v>
      </c>
    </row>
    <row r="6" spans="1:3" s="154" customFormat="1" ht="19.5" customHeight="1">
      <c r="A6" s="151" t="s">
        <v>904</v>
      </c>
      <c r="B6" s="152">
        <v>17270</v>
      </c>
      <c r="C6" s="153">
        <v>172113</v>
      </c>
    </row>
    <row r="7" spans="1:3" s="154" customFormat="1" ht="24.75" customHeight="1">
      <c r="A7" s="151" t="s">
        <v>174</v>
      </c>
      <c r="B7" s="152">
        <v>60</v>
      </c>
      <c r="C7" s="153">
        <v>552</v>
      </c>
    </row>
    <row r="8" spans="1:3" ht="13.5">
      <c r="A8" s="155" t="s">
        <v>175</v>
      </c>
      <c r="B8" s="156">
        <v>52</v>
      </c>
      <c r="C8" s="157">
        <v>476</v>
      </c>
    </row>
    <row r="9" spans="1:3" ht="13.5">
      <c r="A9" s="155" t="s">
        <v>176</v>
      </c>
      <c r="B9" s="156" t="s">
        <v>76</v>
      </c>
      <c r="C9" s="157" t="s">
        <v>76</v>
      </c>
    </row>
    <row r="10" spans="1:3" ht="13.5">
      <c r="A10" s="155" t="s">
        <v>912</v>
      </c>
      <c r="B10" s="156">
        <v>16</v>
      </c>
      <c r="C10" s="157">
        <v>167</v>
      </c>
    </row>
    <row r="11" spans="1:3" ht="13.5">
      <c r="A11" s="155" t="s">
        <v>177</v>
      </c>
      <c r="B11" s="156">
        <v>19</v>
      </c>
      <c r="C11" s="157">
        <v>160</v>
      </c>
    </row>
    <row r="12" spans="1:3" ht="13.5">
      <c r="A12" s="155" t="s">
        <v>178</v>
      </c>
      <c r="B12" s="156">
        <v>11</v>
      </c>
      <c r="C12" s="157">
        <v>108</v>
      </c>
    </row>
    <row r="13" spans="1:3" ht="13.5">
      <c r="A13" s="155" t="s">
        <v>179</v>
      </c>
      <c r="B13" s="156">
        <v>6</v>
      </c>
      <c r="C13" s="157">
        <v>41</v>
      </c>
    </row>
    <row r="14" spans="1:3" ht="13.5">
      <c r="A14" s="155" t="s">
        <v>180</v>
      </c>
      <c r="B14" s="156">
        <v>8</v>
      </c>
      <c r="C14" s="157">
        <v>76</v>
      </c>
    </row>
    <row r="15" spans="1:3" ht="13.5">
      <c r="A15" s="155" t="s">
        <v>181</v>
      </c>
      <c r="B15" s="156" t="s">
        <v>76</v>
      </c>
      <c r="C15" s="157" t="s">
        <v>76</v>
      </c>
    </row>
    <row r="16" spans="1:3" ht="13.5">
      <c r="A16" s="155" t="s">
        <v>182</v>
      </c>
      <c r="B16" s="156">
        <v>5</v>
      </c>
      <c r="C16" s="157">
        <v>60</v>
      </c>
    </row>
    <row r="17" spans="1:3" ht="13.5">
      <c r="A17" s="155" t="s">
        <v>183</v>
      </c>
      <c r="B17" s="156">
        <v>2</v>
      </c>
      <c r="C17" s="157">
        <v>13</v>
      </c>
    </row>
    <row r="18" spans="1:3" ht="13.5">
      <c r="A18" s="155" t="s">
        <v>184</v>
      </c>
      <c r="B18" s="156" t="s">
        <v>76</v>
      </c>
      <c r="C18" s="157" t="s">
        <v>76</v>
      </c>
    </row>
    <row r="19" spans="1:3" ht="13.5">
      <c r="A19" s="155" t="s">
        <v>185</v>
      </c>
      <c r="B19" s="156">
        <v>1</v>
      </c>
      <c r="C19" s="157">
        <v>3</v>
      </c>
    </row>
    <row r="20" spans="1:3" ht="13.5">
      <c r="A20" s="155" t="s">
        <v>186</v>
      </c>
      <c r="B20" s="156" t="s">
        <v>76</v>
      </c>
      <c r="C20" s="157" t="s">
        <v>76</v>
      </c>
    </row>
    <row r="21" spans="1:3" s="154" customFormat="1" ht="24.75" customHeight="1">
      <c r="A21" s="151" t="s">
        <v>187</v>
      </c>
      <c r="B21" s="152">
        <v>1</v>
      </c>
      <c r="C21" s="153">
        <v>3</v>
      </c>
    </row>
    <row r="22" spans="1:3" ht="13.5">
      <c r="A22" s="155" t="s">
        <v>188</v>
      </c>
      <c r="B22" s="156" t="s">
        <v>76</v>
      </c>
      <c r="C22" s="157" t="s">
        <v>76</v>
      </c>
    </row>
    <row r="23" spans="1:3" ht="13.5">
      <c r="A23" s="155" t="s">
        <v>189</v>
      </c>
      <c r="B23" s="156" t="s">
        <v>76</v>
      </c>
      <c r="C23" s="157" t="s">
        <v>76</v>
      </c>
    </row>
    <row r="24" spans="1:3" ht="13.5">
      <c r="A24" s="155" t="s">
        <v>190</v>
      </c>
      <c r="B24" s="156" t="s">
        <v>76</v>
      </c>
      <c r="C24" s="157" t="s">
        <v>76</v>
      </c>
    </row>
    <row r="25" spans="1:3" ht="13.5">
      <c r="A25" s="155" t="s">
        <v>191</v>
      </c>
      <c r="B25" s="156" t="s">
        <v>76</v>
      </c>
      <c r="C25" s="157" t="s">
        <v>76</v>
      </c>
    </row>
    <row r="26" spans="1:3" ht="13.5">
      <c r="A26" s="155" t="s">
        <v>192</v>
      </c>
      <c r="B26" s="156">
        <v>1</v>
      </c>
      <c r="C26" s="157">
        <v>3</v>
      </c>
    </row>
    <row r="27" spans="1:3" ht="13.5">
      <c r="A27" s="155" t="s">
        <v>193</v>
      </c>
      <c r="B27" s="156" t="s">
        <v>76</v>
      </c>
      <c r="C27" s="157" t="s">
        <v>76</v>
      </c>
    </row>
    <row r="28" spans="1:3" ht="13.5">
      <c r="A28" s="155" t="s">
        <v>194</v>
      </c>
      <c r="B28" s="156">
        <v>1</v>
      </c>
      <c r="C28" s="157">
        <v>3</v>
      </c>
    </row>
    <row r="29" spans="1:3" ht="13.5">
      <c r="A29" s="155" t="s">
        <v>195</v>
      </c>
      <c r="B29" s="156" t="s">
        <v>76</v>
      </c>
      <c r="C29" s="157" t="s">
        <v>76</v>
      </c>
    </row>
    <row r="30" spans="1:3" s="154" customFormat="1" ht="24.75" customHeight="1">
      <c r="A30" s="151" t="s">
        <v>196</v>
      </c>
      <c r="B30" s="152">
        <v>2</v>
      </c>
      <c r="C30" s="153">
        <v>8</v>
      </c>
    </row>
    <row r="31" spans="1:3" ht="13.5">
      <c r="A31" s="155" t="s">
        <v>197</v>
      </c>
      <c r="B31" s="156">
        <v>2</v>
      </c>
      <c r="C31" s="157">
        <v>8</v>
      </c>
    </row>
    <row r="32" spans="1:3" ht="13.5">
      <c r="A32" s="155" t="s">
        <v>198</v>
      </c>
      <c r="B32" s="156">
        <v>1</v>
      </c>
      <c r="C32" s="157">
        <v>7</v>
      </c>
    </row>
    <row r="33" spans="1:3" ht="13.5">
      <c r="A33" s="155" t="s">
        <v>199</v>
      </c>
      <c r="B33" s="156" t="s">
        <v>76</v>
      </c>
      <c r="C33" s="157" t="s">
        <v>76</v>
      </c>
    </row>
    <row r="34" spans="1:3" ht="13.5">
      <c r="A34" s="155" t="s">
        <v>200</v>
      </c>
      <c r="B34" s="156" t="s">
        <v>76</v>
      </c>
      <c r="C34" s="157" t="s">
        <v>76</v>
      </c>
    </row>
    <row r="35" spans="1:3" ht="13.5">
      <c r="A35" s="155" t="s">
        <v>201</v>
      </c>
      <c r="B35" s="156" t="s">
        <v>76</v>
      </c>
      <c r="C35" s="157" t="s">
        <v>76</v>
      </c>
    </row>
    <row r="36" spans="1:3" ht="13.5">
      <c r="A36" s="155" t="s">
        <v>202</v>
      </c>
      <c r="B36" s="156">
        <v>1</v>
      </c>
      <c r="C36" s="157">
        <v>1</v>
      </c>
    </row>
    <row r="37" spans="1:3" ht="13.5">
      <c r="A37" s="155" t="s">
        <v>203</v>
      </c>
      <c r="B37" s="156" t="s">
        <v>76</v>
      </c>
      <c r="C37" s="157" t="s">
        <v>76</v>
      </c>
    </row>
    <row r="38" spans="1:3" ht="13.5">
      <c r="A38" s="155" t="s">
        <v>204</v>
      </c>
      <c r="B38" s="156" t="s">
        <v>76</v>
      </c>
      <c r="C38" s="157" t="s">
        <v>76</v>
      </c>
    </row>
    <row r="39" spans="1:3" s="154" customFormat="1" ht="24.75" customHeight="1">
      <c r="A39" s="151" t="s">
        <v>205</v>
      </c>
      <c r="B39" s="152">
        <v>1801</v>
      </c>
      <c r="C39" s="153">
        <v>11923</v>
      </c>
    </row>
    <row r="40" spans="1:3" ht="13.5">
      <c r="A40" s="155" t="s">
        <v>206</v>
      </c>
      <c r="B40" s="156">
        <v>790</v>
      </c>
      <c r="C40" s="157">
        <v>5871</v>
      </c>
    </row>
    <row r="41" spans="1:3" ht="13.5">
      <c r="A41" s="155" t="s">
        <v>207</v>
      </c>
      <c r="B41" s="156">
        <v>1</v>
      </c>
      <c r="C41" s="157">
        <v>2</v>
      </c>
    </row>
    <row r="42" spans="1:3" ht="13.5">
      <c r="A42" s="155" t="s">
        <v>208</v>
      </c>
      <c r="B42" s="156">
        <v>27</v>
      </c>
      <c r="C42" s="157">
        <v>424</v>
      </c>
    </row>
    <row r="43" spans="1:3" ht="13.5">
      <c r="A43" s="155" t="s">
        <v>209</v>
      </c>
      <c r="B43" s="156">
        <v>204</v>
      </c>
      <c r="C43" s="157">
        <v>1768</v>
      </c>
    </row>
    <row r="44" spans="1:3" ht="13.5">
      <c r="A44" s="155" t="s">
        <v>210</v>
      </c>
      <c r="B44" s="156">
        <v>22</v>
      </c>
      <c r="C44" s="157">
        <v>193</v>
      </c>
    </row>
    <row r="45" spans="1:3" ht="13.5">
      <c r="A45" s="155" t="s">
        <v>211</v>
      </c>
      <c r="B45" s="156">
        <v>238</v>
      </c>
      <c r="C45" s="157">
        <v>2143</v>
      </c>
    </row>
    <row r="46" spans="1:3" ht="13.5">
      <c r="A46" s="155" t="s">
        <v>212</v>
      </c>
      <c r="B46" s="156">
        <v>222</v>
      </c>
      <c r="C46" s="157">
        <v>1008</v>
      </c>
    </row>
    <row r="47" spans="1:3" ht="13.5">
      <c r="A47" s="155" t="s">
        <v>213</v>
      </c>
      <c r="B47" s="156">
        <v>76</v>
      </c>
      <c r="C47" s="157">
        <v>333</v>
      </c>
    </row>
    <row r="48" spans="1:3" ht="13.5">
      <c r="A48" s="155" t="s">
        <v>214</v>
      </c>
      <c r="B48" s="156">
        <v>519</v>
      </c>
      <c r="C48" s="157">
        <v>2399</v>
      </c>
    </row>
    <row r="49" spans="1:3" ht="13.5">
      <c r="A49" s="155" t="s">
        <v>215</v>
      </c>
      <c r="B49" s="156" t="s">
        <v>76</v>
      </c>
      <c r="C49" s="157" t="s">
        <v>76</v>
      </c>
    </row>
    <row r="50" spans="1:3" ht="13.5">
      <c r="A50" s="155" t="s">
        <v>216</v>
      </c>
      <c r="B50" s="156">
        <v>54</v>
      </c>
      <c r="C50" s="157">
        <v>136</v>
      </c>
    </row>
    <row r="51" spans="1:3" ht="13.5">
      <c r="A51" s="155" t="s">
        <v>217</v>
      </c>
      <c r="B51" s="156">
        <v>86</v>
      </c>
      <c r="C51" s="157">
        <v>533</v>
      </c>
    </row>
    <row r="52" spans="1:3" ht="13.5">
      <c r="A52" s="155" t="s">
        <v>218</v>
      </c>
      <c r="B52" s="156">
        <v>24</v>
      </c>
      <c r="C52" s="157">
        <v>177</v>
      </c>
    </row>
    <row r="53" spans="1:3" ht="13.5">
      <c r="A53" s="155" t="s">
        <v>219</v>
      </c>
      <c r="B53" s="156">
        <v>39</v>
      </c>
      <c r="C53" s="157">
        <v>172</v>
      </c>
    </row>
    <row r="54" spans="1:3" ht="13.5">
      <c r="A54" s="155" t="s">
        <v>220</v>
      </c>
      <c r="B54" s="156">
        <v>22</v>
      </c>
      <c r="C54" s="157">
        <v>134</v>
      </c>
    </row>
    <row r="55" spans="1:3" ht="13.5">
      <c r="A55" s="155" t="s">
        <v>221</v>
      </c>
      <c r="B55" s="156">
        <v>42</v>
      </c>
      <c r="C55" s="157">
        <v>128</v>
      </c>
    </row>
    <row r="56" spans="1:3" ht="13.5">
      <c r="A56" s="155" t="s">
        <v>222</v>
      </c>
      <c r="B56" s="156">
        <v>71</v>
      </c>
      <c r="C56" s="157">
        <v>343</v>
      </c>
    </row>
    <row r="57" spans="1:3" ht="13.5">
      <c r="A57" s="155" t="s">
        <v>223</v>
      </c>
      <c r="B57" s="156">
        <v>81</v>
      </c>
      <c r="C57" s="157">
        <v>258</v>
      </c>
    </row>
    <row r="58" spans="1:3" ht="13.5">
      <c r="A58" s="155" t="s">
        <v>224</v>
      </c>
      <c r="B58" s="156">
        <v>100</v>
      </c>
      <c r="C58" s="157">
        <v>518</v>
      </c>
    </row>
    <row r="59" spans="1:3" ht="13.5">
      <c r="A59" s="155" t="s">
        <v>225</v>
      </c>
      <c r="B59" s="156">
        <v>492</v>
      </c>
      <c r="C59" s="157">
        <v>3653</v>
      </c>
    </row>
    <row r="60" spans="1:3" ht="13.5">
      <c r="A60" s="155" t="s">
        <v>226</v>
      </c>
      <c r="B60" s="156">
        <v>1</v>
      </c>
      <c r="C60" s="157">
        <v>2</v>
      </c>
    </row>
    <row r="61" spans="1:3" ht="13.5">
      <c r="A61" s="155" t="s">
        <v>227</v>
      </c>
      <c r="B61" s="156">
        <v>212</v>
      </c>
      <c r="C61" s="157">
        <v>1431</v>
      </c>
    </row>
    <row r="62" spans="1:3" ht="13.5">
      <c r="A62" s="155" t="s">
        <v>228</v>
      </c>
      <c r="B62" s="156">
        <v>41</v>
      </c>
      <c r="C62" s="157">
        <v>430</v>
      </c>
    </row>
    <row r="63" spans="1:3" ht="13.5">
      <c r="A63" s="155" t="s">
        <v>229</v>
      </c>
      <c r="B63" s="156">
        <v>187</v>
      </c>
      <c r="C63" s="157">
        <v>1304</v>
      </c>
    </row>
    <row r="64" spans="1:3" ht="13.5">
      <c r="A64" s="155" t="s">
        <v>230</v>
      </c>
      <c r="B64" s="156">
        <v>25</v>
      </c>
      <c r="C64" s="157">
        <v>323</v>
      </c>
    </row>
    <row r="65" spans="1:3" ht="13.5">
      <c r="A65" s="155" t="s">
        <v>231</v>
      </c>
      <c r="B65" s="156">
        <v>26</v>
      </c>
      <c r="C65" s="157">
        <v>163</v>
      </c>
    </row>
    <row r="66" spans="1:3" s="154" customFormat="1" ht="24.75" customHeight="1">
      <c r="A66" s="151" t="s">
        <v>232</v>
      </c>
      <c r="B66" s="152">
        <v>1538</v>
      </c>
      <c r="C66" s="153">
        <v>31379</v>
      </c>
    </row>
    <row r="67" spans="1:3" ht="13.5">
      <c r="A67" s="155" t="s">
        <v>233</v>
      </c>
      <c r="B67" s="156">
        <v>140</v>
      </c>
      <c r="C67" s="157">
        <v>5518</v>
      </c>
    </row>
    <row r="68" spans="1:3" ht="13.5">
      <c r="A68" s="155" t="s">
        <v>234</v>
      </c>
      <c r="B68" s="156">
        <v>1</v>
      </c>
      <c r="C68" s="157">
        <v>15</v>
      </c>
    </row>
    <row r="69" spans="1:3" ht="13.5">
      <c r="A69" s="155" t="s">
        <v>235</v>
      </c>
      <c r="B69" s="156">
        <v>25</v>
      </c>
      <c r="C69" s="157">
        <v>1157</v>
      </c>
    </row>
    <row r="70" spans="1:3" ht="13.5">
      <c r="A70" s="155" t="s">
        <v>236</v>
      </c>
      <c r="B70" s="156">
        <v>6</v>
      </c>
      <c r="C70" s="157">
        <v>68</v>
      </c>
    </row>
    <row r="71" spans="1:3" ht="13.5">
      <c r="A71" s="155" t="s">
        <v>237</v>
      </c>
      <c r="B71" s="156">
        <v>12</v>
      </c>
      <c r="C71" s="157">
        <v>220</v>
      </c>
    </row>
    <row r="72" spans="1:3" ht="13.5">
      <c r="A72" s="155" t="s">
        <v>238</v>
      </c>
      <c r="B72" s="156">
        <v>4</v>
      </c>
      <c r="C72" s="157">
        <v>66</v>
      </c>
    </row>
    <row r="73" spans="1:3" ht="13.5">
      <c r="A73" s="155" t="s">
        <v>239</v>
      </c>
      <c r="B73" s="156" t="s">
        <v>76</v>
      </c>
      <c r="C73" s="157" t="s">
        <v>76</v>
      </c>
    </row>
    <row r="74" spans="1:3" ht="13.5">
      <c r="A74" s="155" t="s">
        <v>240</v>
      </c>
      <c r="B74" s="156">
        <v>2</v>
      </c>
      <c r="C74" s="157">
        <v>14</v>
      </c>
    </row>
    <row r="75" spans="1:3" ht="13.5">
      <c r="A75" s="155" t="s">
        <v>241</v>
      </c>
      <c r="B75" s="156">
        <v>26</v>
      </c>
      <c r="C75" s="157">
        <v>2185</v>
      </c>
    </row>
    <row r="76" spans="1:3" ht="13.5">
      <c r="A76" s="155" t="s">
        <v>242</v>
      </c>
      <c r="B76" s="156">
        <v>1</v>
      </c>
      <c r="C76" s="157">
        <v>7</v>
      </c>
    </row>
    <row r="77" spans="1:3" ht="13.5">
      <c r="A77" s="155" t="s">
        <v>243</v>
      </c>
      <c r="B77" s="156">
        <v>63</v>
      </c>
      <c r="C77" s="157">
        <v>1786</v>
      </c>
    </row>
    <row r="78" spans="1:3" ht="13.5">
      <c r="A78" s="155" t="s">
        <v>244</v>
      </c>
      <c r="B78" s="156">
        <v>16</v>
      </c>
      <c r="C78" s="157">
        <v>895</v>
      </c>
    </row>
    <row r="79" spans="1:3" ht="13.5">
      <c r="A79" s="155" t="s">
        <v>245</v>
      </c>
      <c r="B79" s="156">
        <v>1</v>
      </c>
      <c r="C79" s="157">
        <v>1</v>
      </c>
    </row>
    <row r="80" spans="1:3" ht="13.5">
      <c r="A80" s="155" t="s">
        <v>246</v>
      </c>
      <c r="B80" s="156">
        <v>5</v>
      </c>
      <c r="C80" s="157">
        <v>564</v>
      </c>
    </row>
    <row r="81" spans="1:3" ht="13.5">
      <c r="A81" s="155" t="s">
        <v>247</v>
      </c>
      <c r="B81" s="156">
        <v>2</v>
      </c>
      <c r="C81" s="157">
        <v>76</v>
      </c>
    </row>
    <row r="82" spans="1:3" ht="13.5">
      <c r="A82" s="155" t="s">
        <v>248</v>
      </c>
      <c r="B82" s="156">
        <v>2</v>
      </c>
      <c r="C82" s="157">
        <v>25</v>
      </c>
    </row>
    <row r="83" spans="1:3" ht="13.5">
      <c r="A83" s="155" t="s">
        <v>249</v>
      </c>
      <c r="B83" s="156" t="s">
        <v>76</v>
      </c>
      <c r="C83" s="157" t="s">
        <v>76</v>
      </c>
    </row>
    <row r="84" spans="1:3" ht="13.5">
      <c r="A84" s="155" t="s">
        <v>250</v>
      </c>
      <c r="B84" s="156" t="s">
        <v>76</v>
      </c>
      <c r="C84" s="157" t="s">
        <v>76</v>
      </c>
    </row>
    <row r="85" spans="1:3" ht="13.5">
      <c r="A85" s="155" t="s">
        <v>251</v>
      </c>
      <c r="B85" s="156">
        <v>6</v>
      </c>
      <c r="C85" s="157">
        <v>229</v>
      </c>
    </row>
    <row r="86" spans="1:3" ht="13.5">
      <c r="A86" s="155" t="s">
        <v>252</v>
      </c>
      <c r="B86" s="156">
        <v>49</v>
      </c>
      <c r="C86" s="157">
        <v>271</v>
      </c>
    </row>
    <row r="87" spans="1:3" ht="13.5">
      <c r="A87" s="155" t="s">
        <v>253</v>
      </c>
      <c r="B87" s="156" t="s">
        <v>76</v>
      </c>
      <c r="C87" s="157" t="s">
        <v>76</v>
      </c>
    </row>
    <row r="88" spans="1:3" ht="13.5">
      <c r="A88" s="155" t="s">
        <v>254</v>
      </c>
      <c r="B88" s="156" t="s">
        <v>76</v>
      </c>
      <c r="C88" s="157" t="s">
        <v>76</v>
      </c>
    </row>
    <row r="89" spans="1:3" ht="13.5">
      <c r="A89" s="155" t="s">
        <v>255</v>
      </c>
      <c r="B89" s="156" t="s">
        <v>76</v>
      </c>
      <c r="C89" s="157" t="s">
        <v>76</v>
      </c>
    </row>
    <row r="90" spans="1:3" ht="13.5">
      <c r="A90" s="155" t="s">
        <v>256</v>
      </c>
      <c r="B90" s="156" t="s">
        <v>76</v>
      </c>
      <c r="C90" s="157" t="s">
        <v>76</v>
      </c>
    </row>
    <row r="91" spans="1:3" ht="13.5">
      <c r="A91" s="155" t="s">
        <v>257</v>
      </c>
      <c r="B91" s="156">
        <v>8</v>
      </c>
      <c r="C91" s="157">
        <v>38</v>
      </c>
    </row>
    <row r="92" spans="1:3" ht="13.5">
      <c r="A92" s="155" t="s">
        <v>258</v>
      </c>
      <c r="B92" s="156" t="s">
        <v>76</v>
      </c>
      <c r="C92" s="157" t="s">
        <v>76</v>
      </c>
    </row>
    <row r="93" spans="1:3" ht="13.5">
      <c r="A93" s="155" t="s">
        <v>259</v>
      </c>
      <c r="B93" s="156">
        <v>19</v>
      </c>
      <c r="C93" s="157">
        <v>73</v>
      </c>
    </row>
    <row r="94" spans="1:3" ht="13.5">
      <c r="A94" s="155" t="s">
        <v>260</v>
      </c>
      <c r="B94" s="156">
        <v>1</v>
      </c>
      <c r="C94" s="157">
        <v>6</v>
      </c>
    </row>
    <row r="95" spans="1:3" ht="13.5">
      <c r="A95" s="155" t="s">
        <v>261</v>
      </c>
      <c r="B95" s="156">
        <v>1</v>
      </c>
      <c r="C95" s="157">
        <v>3</v>
      </c>
    </row>
    <row r="96" spans="1:3" ht="13.5">
      <c r="A96" s="155" t="s">
        <v>262</v>
      </c>
      <c r="B96" s="156">
        <v>20</v>
      </c>
      <c r="C96" s="157">
        <v>151</v>
      </c>
    </row>
    <row r="97" spans="1:3" ht="13.5">
      <c r="A97" s="155" t="s">
        <v>263</v>
      </c>
      <c r="B97" s="156">
        <v>25</v>
      </c>
      <c r="C97" s="157">
        <v>147</v>
      </c>
    </row>
    <row r="98" spans="1:3" ht="13.5">
      <c r="A98" s="155" t="s">
        <v>264</v>
      </c>
      <c r="B98" s="156" t="s">
        <v>76</v>
      </c>
      <c r="C98" s="157" t="s">
        <v>76</v>
      </c>
    </row>
    <row r="99" spans="1:3" ht="13.5">
      <c r="A99" s="155" t="s">
        <v>265</v>
      </c>
      <c r="B99" s="156">
        <v>9</v>
      </c>
      <c r="C99" s="157">
        <v>40</v>
      </c>
    </row>
    <row r="100" spans="1:3" ht="13.5">
      <c r="A100" s="155" t="s">
        <v>266</v>
      </c>
      <c r="B100" s="156">
        <v>5</v>
      </c>
      <c r="C100" s="157">
        <v>69</v>
      </c>
    </row>
    <row r="101" spans="1:3" ht="13.5">
      <c r="A101" s="155" t="s">
        <v>267</v>
      </c>
      <c r="B101" s="156">
        <v>5</v>
      </c>
      <c r="C101" s="157">
        <v>17</v>
      </c>
    </row>
    <row r="102" spans="1:3" ht="13.5">
      <c r="A102" s="155" t="s">
        <v>268</v>
      </c>
      <c r="B102" s="156">
        <v>6</v>
      </c>
      <c r="C102" s="157">
        <v>21</v>
      </c>
    </row>
    <row r="103" spans="1:3" ht="13.5">
      <c r="A103" s="155" t="s">
        <v>269</v>
      </c>
      <c r="B103" s="156">
        <v>80</v>
      </c>
      <c r="C103" s="157">
        <v>369</v>
      </c>
    </row>
    <row r="104" spans="1:3" ht="13.5">
      <c r="A104" s="155" t="s">
        <v>270</v>
      </c>
      <c r="B104" s="156" t="s">
        <v>76</v>
      </c>
      <c r="C104" s="157" t="s">
        <v>76</v>
      </c>
    </row>
    <row r="105" spans="1:3" ht="13.5">
      <c r="A105" s="155" t="s">
        <v>271</v>
      </c>
      <c r="B105" s="156">
        <v>31</v>
      </c>
      <c r="C105" s="157">
        <v>196</v>
      </c>
    </row>
    <row r="106" spans="1:3" ht="13.5">
      <c r="A106" s="155" t="s">
        <v>272</v>
      </c>
      <c r="B106" s="156">
        <v>1</v>
      </c>
      <c r="C106" s="157">
        <v>2</v>
      </c>
    </row>
    <row r="107" spans="1:3" ht="13.5">
      <c r="A107" s="155" t="s">
        <v>273</v>
      </c>
      <c r="B107" s="156">
        <v>44</v>
      </c>
      <c r="C107" s="157">
        <v>142</v>
      </c>
    </row>
    <row r="108" spans="1:3" ht="13.5">
      <c r="A108" s="155" t="s">
        <v>274</v>
      </c>
      <c r="B108" s="156">
        <v>4</v>
      </c>
      <c r="C108" s="157">
        <v>29</v>
      </c>
    </row>
    <row r="109" spans="1:3" ht="13.5">
      <c r="A109" s="155" t="s">
        <v>275</v>
      </c>
      <c r="B109" s="156">
        <v>32</v>
      </c>
      <c r="C109" s="157">
        <v>448</v>
      </c>
    </row>
    <row r="110" spans="1:3" ht="13.5">
      <c r="A110" s="155" t="s">
        <v>276</v>
      </c>
      <c r="B110" s="156">
        <v>1</v>
      </c>
      <c r="C110" s="157">
        <v>1</v>
      </c>
    </row>
    <row r="111" spans="1:3" ht="13.5">
      <c r="A111" s="155" t="s">
        <v>277</v>
      </c>
      <c r="B111" s="156" t="s">
        <v>76</v>
      </c>
      <c r="C111" s="157" t="s">
        <v>76</v>
      </c>
    </row>
    <row r="112" spans="1:3" ht="13.5">
      <c r="A112" s="155" t="s">
        <v>278</v>
      </c>
      <c r="B112" s="156" t="s">
        <v>76</v>
      </c>
      <c r="C112" s="157" t="s">
        <v>76</v>
      </c>
    </row>
    <row r="113" spans="1:3" ht="13.5">
      <c r="A113" s="155" t="s">
        <v>279</v>
      </c>
      <c r="B113" s="156" t="s">
        <v>76</v>
      </c>
      <c r="C113" s="157" t="s">
        <v>76</v>
      </c>
    </row>
    <row r="114" spans="1:3" ht="13.5">
      <c r="A114" s="155" t="s">
        <v>280</v>
      </c>
      <c r="B114" s="156">
        <v>1</v>
      </c>
      <c r="C114" s="157">
        <v>2</v>
      </c>
    </row>
    <row r="115" spans="1:3" ht="13.5">
      <c r="A115" s="155" t="s">
        <v>281</v>
      </c>
      <c r="B115" s="156">
        <v>24</v>
      </c>
      <c r="C115" s="157">
        <v>413</v>
      </c>
    </row>
    <row r="116" spans="1:3" ht="13.5">
      <c r="A116" s="155" t="s">
        <v>282</v>
      </c>
      <c r="B116" s="156">
        <v>6</v>
      </c>
      <c r="C116" s="157">
        <v>32</v>
      </c>
    </row>
    <row r="117" spans="1:3" ht="13.5">
      <c r="A117" s="155" t="s">
        <v>283</v>
      </c>
      <c r="B117" s="156">
        <v>78</v>
      </c>
      <c r="C117" s="157">
        <v>1140</v>
      </c>
    </row>
    <row r="118" spans="1:3" ht="13.5">
      <c r="A118" s="155" t="s">
        <v>284</v>
      </c>
      <c r="B118" s="156">
        <v>1</v>
      </c>
      <c r="C118" s="157">
        <v>5</v>
      </c>
    </row>
    <row r="119" spans="1:3" ht="13.5">
      <c r="A119" s="155" t="s">
        <v>285</v>
      </c>
      <c r="B119" s="156">
        <v>68</v>
      </c>
      <c r="C119" s="157">
        <v>984</v>
      </c>
    </row>
    <row r="120" spans="1:3" ht="13.5">
      <c r="A120" s="155" t="s">
        <v>286</v>
      </c>
      <c r="B120" s="156">
        <v>3</v>
      </c>
      <c r="C120" s="157">
        <v>70</v>
      </c>
    </row>
    <row r="121" spans="1:3" ht="13.5">
      <c r="A121" s="155" t="s">
        <v>287</v>
      </c>
      <c r="B121" s="156">
        <v>6</v>
      </c>
      <c r="C121" s="157">
        <v>81</v>
      </c>
    </row>
    <row r="122" spans="1:3" ht="13.5">
      <c r="A122" s="155" t="s">
        <v>288</v>
      </c>
      <c r="B122" s="156" t="s">
        <v>76</v>
      </c>
      <c r="C122" s="157" t="s">
        <v>76</v>
      </c>
    </row>
    <row r="123" spans="1:3" ht="13.5">
      <c r="A123" s="155" t="s">
        <v>289</v>
      </c>
      <c r="B123" s="156">
        <v>37</v>
      </c>
      <c r="C123" s="157">
        <v>2111</v>
      </c>
    </row>
    <row r="124" spans="1:3" ht="13.5">
      <c r="A124" s="155" t="s">
        <v>290</v>
      </c>
      <c r="B124" s="156">
        <v>1</v>
      </c>
      <c r="C124" s="157">
        <v>22</v>
      </c>
    </row>
    <row r="125" spans="1:3" ht="13.5">
      <c r="A125" s="155" t="s">
        <v>291</v>
      </c>
      <c r="B125" s="156">
        <v>1</v>
      </c>
      <c r="C125" s="157">
        <v>25</v>
      </c>
    </row>
    <row r="126" spans="1:3" ht="13.5">
      <c r="A126" s="155" t="s">
        <v>292</v>
      </c>
      <c r="B126" s="156">
        <v>2</v>
      </c>
      <c r="C126" s="157">
        <v>40</v>
      </c>
    </row>
    <row r="127" spans="1:3" ht="13.5">
      <c r="A127" s="155" t="s">
        <v>293</v>
      </c>
      <c r="B127" s="156">
        <v>6</v>
      </c>
      <c r="C127" s="157">
        <v>497</v>
      </c>
    </row>
    <row r="128" spans="1:3" ht="13.5">
      <c r="A128" s="155" t="s">
        <v>294</v>
      </c>
      <c r="B128" s="156">
        <v>6</v>
      </c>
      <c r="C128" s="157">
        <v>401</v>
      </c>
    </row>
    <row r="129" spans="1:3" ht="13.5">
      <c r="A129" s="155" t="s">
        <v>295</v>
      </c>
      <c r="B129" s="156">
        <v>7</v>
      </c>
      <c r="C129" s="157">
        <v>586</v>
      </c>
    </row>
    <row r="130" spans="1:3" ht="13.5">
      <c r="A130" s="155" t="s">
        <v>296</v>
      </c>
      <c r="B130" s="156">
        <v>3</v>
      </c>
      <c r="C130" s="157">
        <v>159</v>
      </c>
    </row>
    <row r="131" spans="1:3" ht="13.5">
      <c r="A131" s="155" t="s">
        <v>297</v>
      </c>
      <c r="B131" s="156">
        <v>11</v>
      </c>
      <c r="C131" s="157">
        <v>381</v>
      </c>
    </row>
    <row r="132" spans="1:3" ht="13.5">
      <c r="A132" s="155" t="s">
        <v>298</v>
      </c>
      <c r="B132" s="156">
        <v>1</v>
      </c>
      <c r="C132" s="157">
        <v>6</v>
      </c>
    </row>
    <row r="133" spans="1:3" ht="13.5">
      <c r="A133" s="155" t="s">
        <v>299</v>
      </c>
      <c r="B133" s="156" t="s">
        <v>76</v>
      </c>
      <c r="C133" s="157" t="s">
        <v>76</v>
      </c>
    </row>
    <row r="134" spans="1:3" ht="13.5">
      <c r="A134" s="155" t="s">
        <v>300</v>
      </c>
      <c r="B134" s="156" t="s">
        <v>76</v>
      </c>
      <c r="C134" s="157" t="s">
        <v>76</v>
      </c>
    </row>
    <row r="135" spans="1:3" ht="13.5">
      <c r="A135" s="155" t="s">
        <v>301</v>
      </c>
      <c r="B135" s="156" t="s">
        <v>76</v>
      </c>
      <c r="C135" s="157" t="s">
        <v>76</v>
      </c>
    </row>
    <row r="136" spans="1:3" ht="13.5">
      <c r="A136" s="155" t="s">
        <v>302</v>
      </c>
      <c r="B136" s="156" t="s">
        <v>76</v>
      </c>
      <c r="C136" s="157" t="s">
        <v>76</v>
      </c>
    </row>
    <row r="137" spans="1:3" ht="13.5">
      <c r="A137" s="155" t="s">
        <v>303</v>
      </c>
      <c r="B137" s="156">
        <v>1</v>
      </c>
      <c r="C137" s="157">
        <v>6</v>
      </c>
    </row>
    <row r="138" spans="1:3" ht="13.5">
      <c r="A138" s="155" t="s">
        <v>304</v>
      </c>
      <c r="B138" s="156" t="s">
        <v>76</v>
      </c>
      <c r="C138" s="157" t="s">
        <v>76</v>
      </c>
    </row>
    <row r="139" spans="1:3" ht="13.5">
      <c r="A139" s="155" t="s">
        <v>305</v>
      </c>
      <c r="B139" s="156">
        <v>87</v>
      </c>
      <c r="C139" s="157">
        <v>1175</v>
      </c>
    </row>
    <row r="140" spans="1:3" ht="13.5">
      <c r="A140" s="155" t="s">
        <v>306</v>
      </c>
      <c r="B140" s="156">
        <v>1</v>
      </c>
      <c r="C140" s="157">
        <v>2</v>
      </c>
    </row>
    <row r="141" spans="1:3" ht="13.5">
      <c r="A141" s="155" t="s">
        <v>307</v>
      </c>
      <c r="B141" s="156">
        <v>9</v>
      </c>
      <c r="C141" s="157">
        <v>81</v>
      </c>
    </row>
    <row r="142" spans="1:3" ht="13.5">
      <c r="A142" s="155" t="s">
        <v>308</v>
      </c>
      <c r="B142" s="156">
        <v>6</v>
      </c>
      <c r="C142" s="157">
        <v>81</v>
      </c>
    </row>
    <row r="143" spans="1:3" ht="13.5">
      <c r="A143" s="155" t="s">
        <v>309</v>
      </c>
      <c r="B143" s="156">
        <v>49</v>
      </c>
      <c r="C143" s="157">
        <v>760</v>
      </c>
    </row>
    <row r="144" spans="1:3" ht="13.5">
      <c r="A144" s="155" t="s">
        <v>310</v>
      </c>
      <c r="B144" s="156">
        <v>1</v>
      </c>
      <c r="C144" s="157">
        <v>21</v>
      </c>
    </row>
    <row r="145" spans="1:3" ht="13.5">
      <c r="A145" s="155" t="s">
        <v>311</v>
      </c>
      <c r="B145" s="156">
        <v>2</v>
      </c>
      <c r="C145" s="157">
        <v>50</v>
      </c>
    </row>
    <row r="146" spans="1:3" ht="13.5">
      <c r="A146" s="155" t="s">
        <v>312</v>
      </c>
      <c r="B146" s="156">
        <v>19</v>
      </c>
      <c r="C146" s="157">
        <v>180</v>
      </c>
    </row>
    <row r="147" spans="1:3" ht="13.5">
      <c r="A147" s="155" t="s">
        <v>313</v>
      </c>
      <c r="B147" s="156">
        <v>13</v>
      </c>
      <c r="C147" s="157">
        <v>171</v>
      </c>
    </row>
    <row r="148" spans="1:3" ht="13.5">
      <c r="A148" s="155" t="s">
        <v>314</v>
      </c>
      <c r="B148" s="156" t="s">
        <v>76</v>
      </c>
      <c r="C148" s="157" t="s">
        <v>76</v>
      </c>
    </row>
    <row r="149" spans="1:3" ht="13.5">
      <c r="A149" s="155" t="s">
        <v>315</v>
      </c>
      <c r="B149" s="156" t="s">
        <v>76</v>
      </c>
      <c r="C149" s="157" t="s">
        <v>76</v>
      </c>
    </row>
    <row r="150" spans="1:3" ht="13.5">
      <c r="A150" s="155" t="s">
        <v>316</v>
      </c>
      <c r="B150" s="156" t="s">
        <v>76</v>
      </c>
      <c r="C150" s="157" t="s">
        <v>76</v>
      </c>
    </row>
    <row r="151" spans="1:3" ht="13.5">
      <c r="A151" s="155" t="s">
        <v>317</v>
      </c>
      <c r="B151" s="156">
        <v>9</v>
      </c>
      <c r="C151" s="157">
        <v>152</v>
      </c>
    </row>
    <row r="152" spans="1:3" ht="13.5">
      <c r="A152" s="155" t="s">
        <v>318</v>
      </c>
      <c r="B152" s="156">
        <v>4</v>
      </c>
      <c r="C152" s="157">
        <v>19</v>
      </c>
    </row>
    <row r="153" spans="1:3" ht="13.5">
      <c r="A153" s="155" t="s">
        <v>319</v>
      </c>
      <c r="B153" s="156">
        <v>4</v>
      </c>
      <c r="C153" s="157">
        <v>54</v>
      </c>
    </row>
    <row r="154" spans="1:3" ht="13.5">
      <c r="A154" s="155" t="s">
        <v>320</v>
      </c>
      <c r="B154" s="156" t="s">
        <v>76</v>
      </c>
      <c r="C154" s="157" t="s">
        <v>76</v>
      </c>
    </row>
    <row r="155" spans="1:3" ht="13.5">
      <c r="A155" s="155" t="s">
        <v>321</v>
      </c>
      <c r="B155" s="156" t="s">
        <v>76</v>
      </c>
      <c r="C155" s="157" t="s">
        <v>76</v>
      </c>
    </row>
    <row r="156" spans="1:3" ht="13.5">
      <c r="A156" s="155" t="s">
        <v>322</v>
      </c>
      <c r="B156" s="156" t="s">
        <v>76</v>
      </c>
      <c r="C156" s="157" t="s">
        <v>76</v>
      </c>
    </row>
    <row r="157" spans="1:3" ht="13.5">
      <c r="A157" s="155" t="s">
        <v>323</v>
      </c>
      <c r="B157" s="156" t="s">
        <v>76</v>
      </c>
      <c r="C157" s="157" t="s">
        <v>76</v>
      </c>
    </row>
    <row r="158" spans="1:3" ht="13.5">
      <c r="A158" s="155" t="s">
        <v>324</v>
      </c>
      <c r="B158" s="156">
        <v>2</v>
      </c>
      <c r="C158" s="157">
        <v>50</v>
      </c>
    </row>
    <row r="159" spans="1:3" ht="13.5">
      <c r="A159" s="155" t="s">
        <v>325</v>
      </c>
      <c r="B159" s="156" t="s">
        <v>76</v>
      </c>
      <c r="C159" s="157" t="s">
        <v>76</v>
      </c>
    </row>
    <row r="160" spans="1:3" ht="13.5">
      <c r="A160" s="155" t="s">
        <v>326</v>
      </c>
      <c r="B160" s="156">
        <v>1</v>
      </c>
      <c r="C160" s="157">
        <v>1</v>
      </c>
    </row>
    <row r="161" spans="1:3" ht="13.5">
      <c r="A161" s="155" t="s">
        <v>327</v>
      </c>
      <c r="B161" s="156">
        <v>1</v>
      </c>
      <c r="C161" s="157">
        <v>3</v>
      </c>
    </row>
    <row r="162" spans="1:3" ht="13.5">
      <c r="A162" s="155" t="s">
        <v>328</v>
      </c>
      <c r="B162" s="156" t="s">
        <v>76</v>
      </c>
      <c r="C162" s="157" t="s">
        <v>76</v>
      </c>
    </row>
    <row r="163" spans="1:3" ht="13.5">
      <c r="A163" s="155" t="s">
        <v>329</v>
      </c>
      <c r="B163" s="156" t="s">
        <v>76</v>
      </c>
      <c r="C163" s="157" t="s">
        <v>76</v>
      </c>
    </row>
    <row r="164" spans="1:3" ht="13.5">
      <c r="A164" s="155" t="s">
        <v>330</v>
      </c>
      <c r="B164" s="156">
        <v>52</v>
      </c>
      <c r="C164" s="157">
        <v>545</v>
      </c>
    </row>
    <row r="165" spans="1:3" ht="13.5">
      <c r="A165" s="155" t="s">
        <v>331</v>
      </c>
      <c r="B165" s="156">
        <v>5</v>
      </c>
      <c r="C165" s="157">
        <v>37</v>
      </c>
    </row>
    <row r="166" spans="1:3" ht="13.5">
      <c r="A166" s="155" t="s">
        <v>332</v>
      </c>
      <c r="B166" s="156">
        <v>3</v>
      </c>
      <c r="C166" s="157">
        <v>40</v>
      </c>
    </row>
    <row r="167" spans="1:3" ht="13.5">
      <c r="A167" s="155" t="s">
        <v>333</v>
      </c>
      <c r="B167" s="156">
        <v>22</v>
      </c>
      <c r="C167" s="157">
        <v>318</v>
      </c>
    </row>
    <row r="168" spans="1:3" ht="13.5">
      <c r="A168" s="155" t="s">
        <v>334</v>
      </c>
      <c r="B168" s="156" t="s">
        <v>76</v>
      </c>
      <c r="C168" s="157" t="s">
        <v>76</v>
      </c>
    </row>
    <row r="169" spans="1:3" ht="13.5">
      <c r="A169" s="155" t="s">
        <v>335</v>
      </c>
      <c r="B169" s="156">
        <v>3</v>
      </c>
      <c r="C169" s="157">
        <v>8</v>
      </c>
    </row>
    <row r="170" spans="1:3" ht="13.5">
      <c r="A170" s="155" t="s">
        <v>336</v>
      </c>
      <c r="B170" s="156" t="s">
        <v>76</v>
      </c>
      <c r="C170" s="157" t="s">
        <v>76</v>
      </c>
    </row>
    <row r="171" spans="1:3" ht="13.5">
      <c r="A171" s="155" t="s">
        <v>337</v>
      </c>
      <c r="B171" s="156" t="s">
        <v>76</v>
      </c>
      <c r="C171" s="157" t="s">
        <v>76</v>
      </c>
    </row>
    <row r="172" spans="1:3" ht="13.5">
      <c r="A172" s="155" t="s">
        <v>338</v>
      </c>
      <c r="B172" s="156">
        <v>1</v>
      </c>
      <c r="C172" s="157">
        <v>4</v>
      </c>
    </row>
    <row r="173" spans="1:3" ht="13.5">
      <c r="A173" s="155" t="s">
        <v>339</v>
      </c>
      <c r="B173" s="156">
        <v>15</v>
      </c>
      <c r="C173" s="157">
        <v>97</v>
      </c>
    </row>
    <row r="174" spans="1:3" ht="13.5">
      <c r="A174" s="155" t="s">
        <v>340</v>
      </c>
      <c r="B174" s="156">
        <v>3</v>
      </c>
      <c r="C174" s="157">
        <v>41</v>
      </c>
    </row>
    <row r="175" spans="1:3" ht="13.5">
      <c r="A175" s="155" t="s">
        <v>341</v>
      </c>
      <c r="B175" s="156">
        <v>23</v>
      </c>
      <c r="C175" s="157">
        <v>580</v>
      </c>
    </row>
    <row r="176" spans="1:3" ht="13.5">
      <c r="A176" s="155" t="s">
        <v>342</v>
      </c>
      <c r="B176" s="156" t="s">
        <v>76</v>
      </c>
      <c r="C176" s="157" t="s">
        <v>76</v>
      </c>
    </row>
    <row r="177" spans="1:3" ht="13.5">
      <c r="A177" s="155" t="s">
        <v>343</v>
      </c>
      <c r="B177" s="156" t="s">
        <v>76</v>
      </c>
      <c r="C177" s="157" t="s">
        <v>76</v>
      </c>
    </row>
    <row r="178" spans="1:3" ht="13.5">
      <c r="A178" s="155" t="s">
        <v>344</v>
      </c>
      <c r="B178" s="156" t="s">
        <v>76</v>
      </c>
      <c r="C178" s="157" t="s">
        <v>76</v>
      </c>
    </row>
    <row r="179" spans="1:3" ht="13.5">
      <c r="A179" s="155" t="s">
        <v>345</v>
      </c>
      <c r="B179" s="156">
        <v>2</v>
      </c>
      <c r="C179" s="157">
        <v>82</v>
      </c>
    </row>
    <row r="180" spans="1:3" ht="13.5">
      <c r="A180" s="155" t="s">
        <v>346</v>
      </c>
      <c r="B180" s="156">
        <v>2</v>
      </c>
      <c r="C180" s="157">
        <v>29</v>
      </c>
    </row>
    <row r="181" spans="1:3" ht="13.5">
      <c r="A181" s="155" t="s">
        <v>347</v>
      </c>
      <c r="B181" s="156">
        <v>5</v>
      </c>
      <c r="C181" s="157">
        <v>361</v>
      </c>
    </row>
    <row r="182" spans="1:3" ht="13.5">
      <c r="A182" s="155" t="s">
        <v>348</v>
      </c>
      <c r="B182" s="156">
        <v>14</v>
      </c>
      <c r="C182" s="157">
        <v>108</v>
      </c>
    </row>
    <row r="183" spans="1:3" ht="13.5">
      <c r="A183" s="155" t="s">
        <v>349</v>
      </c>
      <c r="B183" s="156">
        <v>31</v>
      </c>
      <c r="C183" s="157">
        <v>640</v>
      </c>
    </row>
    <row r="184" spans="1:3" ht="13.5">
      <c r="A184" s="155" t="s">
        <v>350</v>
      </c>
      <c r="B184" s="156" t="s">
        <v>76</v>
      </c>
      <c r="C184" s="157" t="s">
        <v>76</v>
      </c>
    </row>
    <row r="185" spans="1:3" ht="13.5">
      <c r="A185" s="155" t="s">
        <v>351</v>
      </c>
      <c r="B185" s="156" t="s">
        <v>76</v>
      </c>
      <c r="C185" s="157" t="s">
        <v>76</v>
      </c>
    </row>
    <row r="186" spans="1:3" ht="13.5">
      <c r="A186" s="155" t="s">
        <v>352</v>
      </c>
      <c r="B186" s="156">
        <v>3</v>
      </c>
      <c r="C186" s="157">
        <v>11</v>
      </c>
    </row>
    <row r="187" spans="1:3" ht="13.5">
      <c r="A187" s="155" t="s">
        <v>353</v>
      </c>
      <c r="B187" s="156" t="s">
        <v>76</v>
      </c>
      <c r="C187" s="157" t="s">
        <v>76</v>
      </c>
    </row>
    <row r="188" spans="1:3" ht="13.5">
      <c r="A188" s="155" t="s">
        <v>354</v>
      </c>
      <c r="B188" s="156" t="s">
        <v>76</v>
      </c>
      <c r="C188" s="157" t="s">
        <v>76</v>
      </c>
    </row>
    <row r="189" spans="1:3" ht="13.5">
      <c r="A189" s="155" t="s">
        <v>355</v>
      </c>
      <c r="B189" s="156">
        <v>26</v>
      </c>
      <c r="C189" s="157">
        <v>625</v>
      </c>
    </row>
    <row r="190" spans="1:3" ht="13.5">
      <c r="A190" s="155" t="s">
        <v>356</v>
      </c>
      <c r="B190" s="156">
        <v>2</v>
      </c>
      <c r="C190" s="157">
        <v>4</v>
      </c>
    </row>
    <row r="191" spans="1:3" ht="13.5">
      <c r="A191" s="155" t="s">
        <v>357</v>
      </c>
      <c r="B191" s="156">
        <v>242</v>
      </c>
      <c r="C191" s="157">
        <v>3378</v>
      </c>
    </row>
    <row r="192" spans="1:3" ht="13.5">
      <c r="A192" s="155" t="s">
        <v>358</v>
      </c>
      <c r="B192" s="156">
        <v>4</v>
      </c>
      <c r="C192" s="157">
        <v>11</v>
      </c>
    </row>
    <row r="193" spans="1:3" ht="13.5">
      <c r="A193" s="155" t="s">
        <v>359</v>
      </c>
      <c r="B193" s="156" t="s">
        <v>76</v>
      </c>
      <c r="C193" s="157" t="s">
        <v>76</v>
      </c>
    </row>
    <row r="194" spans="1:3" ht="13.5">
      <c r="A194" s="155" t="s">
        <v>360</v>
      </c>
      <c r="B194" s="156">
        <v>10</v>
      </c>
      <c r="C194" s="157">
        <v>51</v>
      </c>
    </row>
    <row r="195" spans="1:3" ht="13.5">
      <c r="A195" s="155" t="s">
        <v>361</v>
      </c>
      <c r="B195" s="156">
        <v>5</v>
      </c>
      <c r="C195" s="157">
        <v>17</v>
      </c>
    </row>
    <row r="196" spans="1:3" ht="13.5">
      <c r="A196" s="155" t="s">
        <v>362</v>
      </c>
      <c r="B196" s="156">
        <v>111</v>
      </c>
      <c r="C196" s="157">
        <v>853</v>
      </c>
    </row>
    <row r="197" spans="1:3" ht="13.5">
      <c r="A197" s="155" t="s">
        <v>363</v>
      </c>
      <c r="B197" s="156">
        <v>51</v>
      </c>
      <c r="C197" s="157">
        <v>581</v>
      </c>
    </row>
    <row r="198" spans="1:3" ht="13.5">
      <c r="A198" s="155" t="s">
        <v>364</v>
      </c>
      <c r="B198" s="156">
        <v>42</v>
      </c>
      <c r="C198" s="157">
        <v>1755</v>
      </c>
    </row>
    <row r="199" spans="1:3" ht="13.5">
      <c r="A199" s="155" t="s">
        <v>365</v>
      </c>
      <c r="B199" s="156">
        <v>1</v>
      </c>
      <c r="C199" s="157">
        <v>9</v>
      </c>
    </row>
    <row r="200" spans="1:3" ht="13.5">
      <c r="A200" s="155" t="s">
        <v>366</v>
      </c>
      <c r="B200" s="156">
        <v>7</v>
      </c>
      <c r="C200" s="157">
        <v>43</v>
      </c>
    </row>
    <row r="201" spans="1:3" ht="13.5">
      <c r="A201" s="155" t="s">
        <v>367</v>
      </c>
      <c r="B201" s="156">
        <v>11</v>
      </c>
      <c r="C201" s="157">
        <v>58</v>
      </c>
    </row>
    <row r="202" spans="1:3" ht="13.5">
      <c r="A202" s="155" t="s">
        <v>368</v>
      </c>
      <c r="B202" s="156">
        <v>57</v>
      </c>
      <c r="C202" s="157">
        <v>2793</v>
      </c>
    </row>
    <row r="203" spans="1:3" ht="13.5">
      <c r="A203" s="155" t="s">
        <v>369</v>
      </c>
      <c r="B203" s="156">
        <v>1</v>
      </c>
      <c r="C203" s="157">
        <v>1</v>
      </c>
    </row>
    <row r="204" spans="1:3" ht="13.5">
      <c r="A204" s="155" t="s">
        <v>370</v>
      </c>
      <c r="B204" s="156">
        <v>2</v>
      </c>
      <c r="C204" s="157">
        <v>41</v>
      </c>
    </row>
    <row r="205" spans="1:3" ht="13.5">
      <c r="A205" s="155" t="s">
        <v>371</v>
      </c>
      <c r="B205" s="156">
        <v>2</v>
      </c>
      <c r="C205" s="157">
        <v>19</v>
      </c>
    </row>
    <row r="206" spans="1:3" ht="13.5">
      <c r="A206" s="155" t="s">
        <v>372</v>
      </c>
      <c r="B206" s="156">
        <v>21</v>
      </c>
      <c r="C206" s="157">
        <v>283</v>
      </c>
    </row>
    <row r="207" spans="1:3" ht="13.5">
      <c r="A207" s="155" t="s">
        <v>373</v>
      </c>
      <c r="B207" s="156">
        <v>31</v>
      </c>
      <c r="C207" s="157">
        <v>2449</v>
      </c>
    </row>
    <row r="208" spans="1:3" ht="13.5">
      <c r="A208" s="155" t="s">
        <v>374</v>
      </c>
      <c r="B208" s="156">
        <v>179</v>
      </c>
      <c r="C208" s="157">
        <v>2293</v>
      </c>
    </row>
    <row r="209" spans="1:3" ht="13.5">
      <c r="A209" s="155" t="s">
        <v>375</v>
      </c>
      <c r="B209" s="156">
        <v>3</v>
      </c>
      <c r="C209" s="157">
        <v>10</v>
      </c>
    </row>
    <row r="210" spans="1:3" ht="13.5">
      <c r="A210" s="155" t="s">
        <v>376</v>
      </c>
      <c r="B210" s="156">
        <v>8</v>
      </c>
      <c r="C210" s="157">
        <v>90</v>
      </c>
    </row>
    <row r="211" spans="1:3" ht="13.5">
      <c r="A211" s="155" t="s">
        <v>377</v>
      </c>
      <c r="B211" s="156">
        <v>21</v>
      </c>
      <c r="C211" s="157">
        <v>509</v>
      </c>
    </row>
    <row r="212" spans="1:3" ht="13.5">
      <c r="A212" s="155" t="s">
        <v>378</v>
      </c>
      <c r="B212" s="156" t="s">
        <v>76</v>
      </c>
      <c r="C212" s="157" t="s">
        <v>76</v>
      </c>
    </row>
    <row r="213" spans="1:3" ht="13.5">
      <c r="A213" s="155" t="s">
        <v>379</v>
      </c>
      <c r="B213" s="156">
        <v>27</v>
      </c>
      <c r="C213" s="157">
        <v>294</v>
      </c>
    </row>
    <row r="214" spans="1:3" ht="13.5">
      <c r="A214" s="155" t="s">
        <v>380</v>
      </c>
      <c r="B214" s="156">
        <v>3</v>
      </c>
      <c r="C214" s="157">
        <v>88</v>
      </c>
    </row>
    <row r="215" spans="1:3" ht="13.5">
      <c r="A215" s="155" t="s">
        <v>381</v>
      </c>
      <c r="B215" s="156">
        <v>52</v>
      </c>
      <c r="C215" s="157">
        <v>632</v>
      </c>
    </row>
    <row r="216" spans="1:3" ht="13.5">
      <c r="A216" s="155" t="s">
        <v>382</v>
      </c>
      <c r="B216" s="156">
        <v>7</v>
      </c>
      <c r="C216" s="157">
        <v>152</v>
      </c>
    </row>
    <row r="217" spans="1:3" ht="13.5">
      <c r="A217" s="155" t="s">
        <v>383</v>
      </c>
      <c r="B217" s="156">
        <v>58</v>
      </c>
      <c r="C217" s="157">
        <v>518</v>
      </c>
    </row>
    <row r="218" spans="1:3" ht="13.5">
      <c r="A218" s="155" t="s">
        <v>384</v>
      </c>
      <c r="B218" s="156">
        <v>21</v>
      </c>
      <c r="C218" s="157">
        <v>498</v>
      </c>
    </row>
    <row r="219" spans="1:3" ht="13.5">
      <c r="A219" s="155" t="s">
        <v>385</v>
      </c>
      <c r="B219" s="156" t="s">
        <v>76</v>
      </c>
      <c r="C219" s="157" t="s">
        <v>76</v>
      </c>
    </row>
    <row r="220" spans="1:3" ht="13.5">
      <c r="A220" s="155" t="s">
        <v>386</v>
      </c>
      <c r="B220" s="156">
        <v>4</v>
      </c>
      <c r="C220" s="157">
        <v>67</v>
      </c>
    </row>
    <row r="221" spans="1:3" ht="13.5">
      <c r="A221" s="155" t="s">
        <v>387</v>
      </c>
      <c r="B221" s="156">
        <v>6</v>
      </c>
      <c r="C221" s="157">
        <v>212</v>
      </c>
    </row>
    <row r="222" spans="1:3" ht="13.5">
      <c r="A222" s="155" t="s">
        <v>388</v>
      </c>
      <c r="B222" s="156">
        <v>4</v>
      </c>
      <c r="C222" s="157">
        <v>46</v>
      </c>
    </row>
    <row r="223" spans="1:3" ht="13.5">
      <c r="A223" s="155" t="s">
        <v>389</v>
      </c>
      <c r="B223" s="156">
        <v>6</v>
      </c>
      <c r="C223" s="157">
        <v>123</v>
      </c>
    </row>
    <row r="224" spans="1:3" ht="13.5">
      <c r="A224" s="155" t="s">
        <v>390</v>
      </c>
      <c r="B224" s="156" t="s">
        <v>76</v>
      </c>
      <c r="C224" s="157" t="s">
        <v>76</v>
      </c>
    </row>
    <row r="225" spans="1:3" ht="13.5">
      <c r="A225" s="155" t="s">
        <v>391</v>
      </c>
      <c r="B225" s="156">
        <v>1</v>
      </c>
      <c r="C225" s="157">
        <v>50</v>
      </c>
    </row>
    <row r="226" spans="1:3" ht="13.5">
      <c r="A226" s="155" t="s">
        <v>392</v>
      </c>
      <c r="B226" s="156">
        <v>42</v>
      </c>
      <c r="C226" s="157">
        <v>1849</v>
      </c>
    </row>
    <row r="227" spans="1:3" ht="13.5">
      <c r="A227" s="155" t="s">
        <v>393</v>
      </c>
      <c r="B227" s="156" t="s">
        <v>76</v>
      </c>
      <c r="C227" s="157" t="s">
        <v>76</v>
      </c>
    </row>
    <row r="228" spans="1:3" ht="13.5">
      <c r="A228" s="155" t="s">
        <v>394</v>
      </c>
      <c r="B228" s="156">
        <v>5</v>
      </c>
      <c r="C228" s="157">
        <v>991</v>
      </c>
    </row>
    <row r="229" spans="1:3" ht="13.5">
      <c r="A229" s="155" t="s">
        <v>395</v>
      </c>
      <c r="B229" s="156">
        <v>15</v>
      </c>
      <c r="C229" s="157">
        <v>324</v>
      </c>
    </row>
    <row r="230" spans="1:3" ht="13.5">
      <c r="A230" s="155" t="s">
        <v>396</v>
      </c>
      <c r="B230" s="156">
        <v>1</v>
      </c>
      <c r="C230" s="157">
        <v>4</v>
      </c>
    </row>
    <row r="231" spans="1:3" ht="13.5">
      <c r="A231" s="155" t="s">
        <v>397</v>
      </c>
      <c r="B231" s="156">
        <v>9</v>
      </c>
      <c r="C231" s="157">
        <v>420</v>
      </c>
    </row>
    <row r="232" spans="1:3" ht="13.5">
      <c r="A232" s="155" t="s">
        <v>398</v>
      </c>
      <c r="B232" s="156" t="s">
        <v>76</v>
      </c>
      <c r="C232" s="157" t="s">
        <v>76</v>
      </c>
    </row>
    <row r="233" spans="1:3" ht="13.5">
      <c r="A233" s="155" t="s">
        <v>399</v>
      </c>
      <c r="B233" s="156">
        <v>12</v>
      </c>
      <c r="C233" s="157">
        <v>110</v>
      </c>
    </row>
    <row r="234" spans="1:3" ht="13.5">
      <c r="A234" s="155" t="s">
        <v>400</v>
      </c>
      <c r="B234" s="156">
        <v>87</v>
      </c>
      <c r="C234" s="157">
        <v>2403</v>
      </c>
    </row>
    <row r="235" spans="1:3" ht="13.5">
      <c r="A235" s="155" t="s">
        <v>401</v>
      </c>
      <c r="B235" s="156" t="s">
        <v>76</v>
      </c>
      <c r="C235" s="157" t="s">
        <v>76</v>
      </c>
    </row>
    <row r="236" spans="1:3" ht="13.5">
      <c r="A236" s="155" t="s">
        <v>402</v>
      </c>
      <c r="B236" s="156">
        <v>46</v>
      </c>
      <c r="C236" s="157">
        <v>815</v>
      </c>
    </row>
    <row r="237" spans="1:3" ht="13.5">
      <c r="A237" s="155" t="s">
        <v>403</v>
      </c>
      <c r="B237" s="156">
        <v>11</v>
      </c>
      <c r="C237" s="157">
        <v>489</v>
      </c>
    </row>
    <row r="238" spans="1:3" ht="13.5">
      <c r="A238" s="155" t="s">
        <v>404</v>
      </c>
      <c r="B238" s="156">
        <v>7</v>
      </c>
      <c r="C238" s="157">
        <v>129</v>
      </c>
    </row>
    <row r="239" spans="1:3" ht="13.5">
      <c r="A239" s="155" t="s">
        <v>405</v>
      </c>
      <c r="B239" s="156">
        <v>8</v>
      </c>
      <c r="C239" s="157">
        <v>209</v>
      </c>
    </row>
    <row r="240" spans="1:3" ht="13.5">
      <c r="A240" s="155" t="s">
        <v>406</v>
      </c>
      <c r="B240" s="156">
        <v>2</v>
      </c>
      <c r="C240" s="157">
        <v>641</v>
      </c>
    </row>
    <row r="241" spans="1:3" ht="13.5">
      <c r="A241" s="155" t="s">
        <v>407</v>
      </c>
      <c r="B241" s="156">
        <v>3</v>
      </c>
      <c r="C241" s="157">
        <v>14</v>
      </c>
    </row>
    <row r="242" spans="1:3" ht="13.5">
      <c r="A242" s="155" t="s">
        <v>408</v>
      </c>
      <c r="B242" s="156">
        <v>9</v>
      </c>
      <c r="C242" s="157">
        <v>105</v>
      </c>
    </row>
    <row r="243" spans="1:3" ht="13.5">
      <c r="A243" s="155" t="s">
        <v>409</v>
      </c>
      <c r="B243" s="156">
        <v>1</v>
      </c>
      <c r="C243" s="157">
        <v>1</v>
      </c>
    </row>
    <row r="244" spans="1:3" ht="13.5">
      <c r="A244" s="155" t="s">
        <v>410</v>
      </c>
      <c r="B244" s="156">
        <v>13</v>
      </c>
      <c r="C244" s="157">
        <v>1299</v>
      </c>
    </row>
    <row r="245" spans="1:3" ht="13.5">
      <c r="A245" s="155" t="s">
        <v>411</v>
      </c>
      <c r="B245" s="156">
        <v>2</v>
      </c>
      <c r="C245" s="157">
        <v>1202</v>
      </c>
    </row>
    <row r="246" spans="1:3" ht="13.5">
      <c r="A246" s="155" t="s">
        <v>412</v>
      </c>
      <c r="B246" s="156">
        <v>3</v>
      </c>
      <c r="C246" s="157">
        <v>32</v>
      </c>
    </row>
    <row r="247" spans="1:3" ht="13.5">
      <c r="A247" s="155" t="s">
        <v>413</v>
      </c>
      <c r="B247" s="156">
        <v>2</v>
      </c>
      <c r="C247" s="157">
        <v>6</v>
      </c>
    </row>
    <row r="248" spans="1:3" ht="13.5">
      <c r="A248" s="155" t="s">
        <v>414</v>
      </c>
      <c r="B248" s="156">
        <v>6</v>
      </c>
      <c r="C248" s="157">
        <v>59</v>
      </c>
    </row>
    <row r="249" spans="1:3" ht="13.5">
      <c r="A249" s="155" t="s">
        <v>415</v>
      </c>
      <c r="B249" s="156">
        <v>100</v>
      </c>
      <c r="C249" s="157">
        <v>2006</v>
      </c>
    </row>
    <row r="250" spans="1:3" ht="13.5">
      <c r="A250" s="155" t="s">
        <v>416</v>
      </c>
      <c r="B250" s="156">
        <v>1</v>
      </c>
      <c r="C250" s="157">
        <v>1</v>
      </c>
    </row>
    <row r="251" spans="1:3" ht="13.5">
      <c r="A251" s="155" t="s">
        <v>417</v>
      </c>
      <c r="B251" s="156">
        <v>88</v>
      </c>
      <c r="C251" s="157">
        <v>1754</v>
      </c>
    </row>
    <row r="252" spans="1:3" ht="13.5">
      <c r="A252" s="155" t="s">
        <v>418</v>
      </c>
      <c r="B252" s="156">
        <v>6</v>
      </c>
      <c r="C252" s="157">
        <v>207</v>
      </c>
    </row>
    <row r="253" spans="1:3" ht="13.5">
      <c r="A253" s="155" t="s">
        <v>419</v>
      </c>
      <c r="B253" s="156">
        <v>2</v>
      </c>
      <c r="C253" s="157">
        <v>10</v>
      </c>
    </row>
    <row r="254" spans="1:3" ht="13.5">
      <c r="A254" s="155" t="s">
        <v>420</v>
      </c>
      <c r="B254" s="156" t="s">
        <v>76</v>
      </c>
      <c r="C254" s="157" t="s">
        <v>76</v>
      </c>
    </row>
    <row r="255" spans="1:3" ht="13.5">
      <c r="A255" s="155" t="s">
        <v>421</v>
      </c>
      <c r="B255" s="156">
        <v>2</v>
      </c>
      <c r="C255" s="157">
        <v>25</v>
      </c>
    </row>
    <row r="256" spans="1:3" ht="13.5">
      <c r="A256" s="155" t="s">
        <v>422</v>
      </c>
      <c r="B256" s="156">
        <v>1</v>
      </c>
      <c r="C256" s="157">
        <v>9</v>
      </c>
    </row>
    <row r="257" spans="1:3" ht="13.5">
      <c r="A257" s="155" t="s">
        <v>423</v>
      </c>
      <c r="B257" s="156">
        <v>129</v>
      </c>
      <c r="C257" s="157">
        <v>790</v>
      </c>
    </row>
    <row r="258" spans="1:3" ht="13.5">
      <c r="A258" s="155" t="s">
        <v>424</v>
      </c>
      <c r="B258" s="156">
        <v>2</v>
      </c>
      <c r="C258" s="157">
        <v>4</v>
      </c>
    </row>
    <row r="259" spans="1:3" ht="13.5">
      <c r="A259" s="155" t="s">
        <v>425</v>
      </c>
      <c r="B259" s="156">
        <v>7</v>
      </c>
      <c r="C259" s="157">
        <v>23</v>
      </c>
    </row>
    <row r="260" spans="1:3" ht="13.5">
      <c r="A260" s="155" t="s">
        <v>426</v>
      </c>
      <c r="B260" s="156">
        <v>2</v>
      </c>
      <c r="C260" s="157">
        <v>4</v>
      </c>
    </row>
    <row r="261" spans="1:3" ht="13.5">
      <c r="A261" s="155" t="s">
        <v>427</v>
      </c>
      <c r="B261" s="156" t="s">
        <v>76</v>
      </c>
      <c r="C261" s="157" t="s">
        <v>76</v>
      </c>
    </row>
    <row r="262" spans="1:3" ht="13.5">
      <c r="A262" s="155" t="s">
        <v>428</v>
      </c>
      <c r="B262" s="156">
        <v>3</v>
      </c>
      <c r="C262" s="157">
        <v>38</v>
      </c>
    </row>
    <row r="263" spans="1:3" ht="13.5">
      <c r="A263" s="155" t="s">
        <v>429</v>
      </c>
      <c r="B263" s="156">
        <v>47</v>
      </c>
      <c r="C263" s="157">
        <v>271</v>
      </c>
    </row>
    <row r="264" spans="1:3" ht="13.5">
      <c r="A264" s="155" t="s">
        <v>430</v>
      </c>
      <c r="B264" s="156">
        <v>39</v>
      </c>
      <c r="C264" s="157">
        <v>160</v>
      </c>
    </row>
    <row r="265" spans="1:3" ht="13.5">
      <c r="A265" s="155" t="s">
        <v>431</v>
      </c>
      <c r="B265" s="156">
        <v>8</v>
      </c>
      <c r="C265" s="157">
        <v>111</v>
      </c>
    </row>
    <row r="266" spans="1:3" ht="13.5">
      <c r="A266" s="155" t="s">
        <v>432</v>
      </c>
      <c r="B266" s="156">
        <v>9</v>
      </c>
      <c r="C266" s="157">
        <v>194</v>
      </c>
    </row>
    <row r="267" spans="1:3" ht="13.5">
      <c r="A267" s="155" t="s">
        <v>433</v>
      </c>
      <c r="B267" s="156" t="s">
        <v>76</v>
      </c>
      <c r="C267" s="157" t="s">
        <v>76</v>
      </c>
    </row>
    <row r="268" spans="1:3" ht="13.5">
      <c r="A268" s="155" t="s">
        <v>434</v>
      </c>
      <c r="B268" s="156">
        <v>14</v>
      </c>
      <c r="C268" s="157">
        <v>36</v>
      </c>
    </row>
    <row r="269" spans="1:3" ht="13.5">
      <c r="A269" s="155" t="s">
        <v>435</v>
      </c>
      <c r="B269" s="156">
        <v>45</v>
      </c>
      <c r="C269" s="157">
        <v>220</v>
      </c>
    </row>
    <row r="270" spans="1:3" ht="13.5">
      <c r="A270" s="155" t="s">
        <v>436</v>
      </c>
      <c r="B270" s="156" t="s">
        <v>76</v>
      </c>
      <c r="C270" s="157" t="s">
        <v>76</v>
      </c>
    </row>
    <row r="271" spans="1:3" ht="13.5">
      <c r="A271" s="155" t="s">
        <v>437</v>
      </c>
      <c r="B271" s="156">
        <v>45</v>
      </c>
      <c r="C271" s="157">
        <v>220</v>
      </c>
    </row>
    <row r="272" spans="1:3" s="154" customFormat="1" ht="24.75" customHeight="1">
      <c r="A272" s="151" t="s">
        <v>438</v>
      </c>
      <c r="B272" s="152">
        <v>10</v>
      </c>
      <c r="C272" s="153">
        <v>474</v>
      </c>
    </row>
    <row r="273" spans="1:3" ht="13.5">
      <c r="A273" s="155" t="s">
        <v>439</v>
      </c>
      <c r="B273" s="156">
        <v>2</v>
      </c>
      <c r="C273" s="157">
        <v>279</v>
      </c>
    </row>
    <row r="274" spans="1:3" ht="13.5">
      <c r="A274" s="155" t="s">
        <v>440</v>
      </c>
      <c r="B274" s="156">
        <v>2</v>
      </c>
      <c r="C274" s="157">
        <v>279</v>
      </c>
    </row>
    <row r="275" spans="1:3" ht="13.5">
      <c r="A275" s="155" t="s">
        <v>441</v>
      </c>
      <c r="B275" s="156" t="s">
        <v>76</v>
      </c>
      <c r="C275" s="157" t="s">
        <v>76</v>
      </c>
    </row>
    <row r="276" spans="1:3" ht="13.5">
      <c r="A276" s="155" t="s">
        <v>442</v>
      </c>
      <c r="B276" s="156">
        <v>1</v>
      </c>
      <c r="C276" s="157">
        <v>140</v>
      </c>
    </row>
    <row r="277" spans="1:3" ht="13.5">
      <c r="A277" s="155" t="s">
        <v>443</v>
      </c>
      <c r="B277" s="156">
        <v>1</v>
      </c>
      <c r="C277" s="157">
        <v>140</v>
      </c>
    </row>
    <row r="278" spans="1:3" ht="13.5">
      <c r="A278" s="155" t="s">
        <v>444</v>
      </c>
      <c r="B278" s="156" t="s">
        <v>76</v>
      </c>
      <c r="C278" s="157" t="s">
        <v>76</v>
      </c>
    </row>
    <row r="279" spans="1:3" ht="13.5">
      <c r="A279" s="155" t="s">
        <v>445</v>
      </c>
      <c r="B279" s="156">
        <v>1</v>
      </c>
      <c r="C279" s="157">
        <v>4</v>
      </c>
    </row>
    <row r="280" spans="1:3" ht="13.5">
      <c r="A280" s="155" t="s">
        <v>446</v>
      </c>
      <c r="B280" s="156" t="s">
        <v>76</v>
      </c>
      <c r="C280" s="157" t="s">
        <v>76</v>
      </c>
    </row>
    <row r="281" spans="1:3" ht="13.5">
      <c r="A281" s="155" t="s">
        <v>447</v>
      </c>
      <c r="B281" s="156">
        <v>1</v>
      </c>
      <c r="C281" s="157">
        <v>4</v>
      </c>
    </row>
    <row r="282" spans="1:3" ht="13.5">
      <c r="A282" s="155" t="s">
        <v>448</v>
      </c>
      <c r="B282" s="156">
        <v>6</v>
      </c>
      <c r="C282" s="157">
        <v>51</v>
      </c>
    </row>
    <row r="283" spans="1:3" ht="13.5">
      <c r="A283" s="155" t="s">
        <v>449</v>
      </c>
      <c r="B283" s="156">
        <v>1</v>
      </c>
      <c r="C283" s="157">
        <v>2</v>
      </c>
    </row>
    <row r="284" spans="1:3" ht="13.5">
      <c r="A284" s="155" t="s">
        <v>450</v>
      </c>
      <c r="B284" s="156">
        <v>1</v>
      </c>
      <c r="C284" s="157">
        <v>35</v>
      </c>
    </row>
    <row r="285" spans="1:3" ht="13.5">
      <c r="A285" s="155" t="s">
        <v>451</v>
      </c>
      <c r="B285" s="156" t="s">
        <v>76</v>
      </c>
      <c r="C285" s="157" t="s">
        <v>76</v>
      </c>
    </row>
    <row r="286" spans="1:3" ht="13.5">
      <c r="A286" s="155" t="s">
        <v>452</v>
      </c>
      <c r="B286" s="156">
        <v>4</v>
      </c>
      <c r="C286" s="157">
        <v>14</v>
      </c>
    </row>
    <row r="287" spans="1:3" s="154" customFormat="1" ht="24.75" customHeight="1">
      <c r="A287" s="151" t="s">
        <v>453</v>
      </c>
      <c r="B287" s="152">
        <v>166</v>
      </c>
      <c r="C287" s="153">
        <v>2307</v>
      </c>
    </row>
    <row r="288" spans="1:3" ht="13.5">
      <c r="A288" s="155" t="s">
        <v>454</v>
      </c>
      <c r="B288" s="156">
        <v>11</v>
      </c>
      <c r="C288" s="157">
        <v>156</v>
      </c>
    </row>
    <row r="289" spans="1:3" ht="13.5">
      <c r="A289" s="155" t="s">
        <v>455</v>
      </c>
      <c r="B289" s="156" t="s">
        <v>76</v>
      </c>
      <c r="C289" s="157" t="s">
        <v>76</v>
      </c>
    </row>
    <row r="290" spans="1:3" ht="13.5">
      <c r="A290" s="155" t="s">
        <v>456</v>
      </c>
      <c r="B290" s="156">
        <v>2</v>
      </c>
      <c r="C290" s="157">
        <v>10</v>
      </c>
    </row>
    <row r="291" spans="1:3" ht="13.5">
      <c r="A291" s="155" t="s">
        <v>457</v>
      </c>
      <c r="B291" s="156">
        <v>2</v>
      </c>
      <c r="C291" s="157">
        <v>46</v>
      </c>
    </row>
    <row r="292" spans="1:3" ht="13.5">
      <c r="A292" s="155" t="s">
        <v>458</v>
      </c>
      <c r="B292" s="156">
        <v>7</v>
      </c>
      <c r="C292" s="157">
        <v>100</v>
      </c>
    </row>
    <row r="293" spans="1:3" ht="13.5">
      <c r="A293" s="155" t="s">
        <v>459</v>
      </c>
      <c r="B293" s="156">
        <v>5</v>
      </c>
      <c r="C293" s="157">
        <v>81</v>
      </c>
    </row>
    <row r="294" spans="1:3" ht="13.5">
      <c r="A294" s="155" t="s">
        <v>460</v>
      </c>
      <c r="B294" s="156" t="s">
        <v>76</v>
      </c>
      <c r="C294" s="157" t="s">
        <v>76</v>
      </c>
    </row>
    <row r="295" spans="1:3" ht="13.5">
      <c r="A295" s="155" t="s">
        <v>461</v>
      </c>
      <c r="B295" s="156" t="s">
        <v>76</v>
      </c>
      <c r="C295" s="157" t="s">
        <v>76</v>
      </c>
    </row>
    <row r="296" spans="1:3" ht="13.5">
      <c r="A296" s="155" t="s">
        <v>462</v>
      </c>
      <c r="B296" s="156">
        <v>1</v>
      </c>
      <c r="C296" s="157">
        <v>19</v>
      </c>
    </row>
    <row r="297" spans="1:3" ht="13.5">
      <c r="A297" s="155" t="s">
        <v>463</v>
      </c>
      <c r="B297" s="156">
        <v>4</v>
      </c>
      <c r="C297" s="157">
        <v>62</v>
      </c>
    </row>
    <row r="298" spans="1:3" ht="13.5">
      <c r="A298" s="155" t="s">
        <v>464</v>
      </c>
      <c r="B298" s="156">
        <v>116</v>
      </c>
      <c r="C298" s="157">
        <v>1817</v>
      </c>
    </row>
    <row r="299" spans="1:3" ht="13.5">
      <c r="A299" s="155" t="s">
        <v>465</v>
      </c>
      <c r="B299" s="156" t="s">
        <v>76</v>
      </c>
      <c r="C299" s="157" t="s">
        <v>76</v>
      </c>
    </row>
    <row r="300" spans="1:3" ht="13.5">
      <c r="A300" s="155" t="s">
        <v>466</v>
      </c>
      <c r="B300" s="156">
        <v>91</v>
      </c>
      <c r="C300" s="157">
        <v>1091</v>
      </c>
    </row>
    <row r="301" spans="1:3" ht="13.5">
      <c r="A301" s="155" t="s">
        <v>467</v>
      </c>
      <c r="B301" s="156">
        <v>25</v>
      </c>
      <c r="C301" s="157">
        <v>726</v>
      </c>
    </row>
    <row r="302" spans="1:3" ht="13.5">
      <c r="A302" s="155" t="s">
        <v>468</v>
      </c>
      <c r="B302" s="156">
        <v>17</v>
      </c>
      <c r="C302" s="157">
        <v>673</v>
      </c>
    </row>
    <row r="303" spans="1:3" ht="13.5">
      <c r="A303" s="155" t="s">
        <v>469</v>
      </c>
      <c r="B303" s="156">
        <v>3</v>
      </c>
      <c r="C303" s="157">
        <v>18</v>
      </c>
    </row>
    <row r="304" spans="1:3" ht="13.5">
      <c r="A304" s="155" t="s">
        <v>470</v>
      </c>
      <c r="B304" s="156">
        <v>5</v>
      </c>
      <c r="C304" s="157">
        <v>35</v>
      </c>
    </row>
    <row r="305" spans="1:3" ht="13.5">
      <c r="A305" s="155" t="s">
        <v>471</v>
      </c>
      <c r="B305" s="156">
        <v>7</v>
      </c>
      <c r="C305" s="157">
        <v>31</v>
      </c>
    </row>
    <row r="306" spans="1:3" ht="13.5">
      <c r="A306" s="155" t="s">
        <v>472</v>
      </c>
      <c r="B306" s="156" t="s">
        <v>76</v>
      </c>
      <c r="C306" s="157" t="s">
        <v>76</v>
      </c>
    </row>
    <row r="307" spans="1:3" ht="13.5">
      <c r="A307" s="155" t="s">
        <v>473</v>
      </c>
      <c r="B307" s="156">
        <v>7</v>
      </c>
      <c r="C307" s="157">
        <v>31</v>
      </c>
    </row>
    <row r="308" spans="1:3" ht="13.5">
      <c r="A308" s="155" t="s">
        <v>474</v>
      </c>
      <c r="B308" s="156">
        <v>27</v>
      </c>
      <c r="C308" s="157">
        <v>222</v>
      </c>
    </row>
    <row r="309" spans="1:3" ht="13.5">
      <c r="A309" s="155" t="s">
        <v>475</v>
      </c>
      <c r="B309" s="156" t="s">
        <v>76</v>
      </c>
      <c r="C309" s="157" t="s">
        <v>76</v>
      </c>
    </row>
    <row r="310" spans="1:3" ht="13.5">
      <c r="A310" s="155" t="s">
        <v>476</v>
      </c>
      <c r="B310" s="156">
        <v>3</v>
      </c>
      <c r="C310" s="157">
        <v>21</v>
      </c>
    </row>
    <row r="311" spans="1:3" ht="13.5">
      <c r="A311" s="155" t="s">
        <v>477</v>
      </c>
      <c r="B311" s="156" t="s">
        <v>76</v>
      </c>
      <c r="C311" s="157" t="s">
        <v>76</v>
      </c>
    </row>
    <row r="312" spans="1:3" ht="13.5">
      <c r="A312" s="155" t="s">
        <v>478</v>
      </c>
      <c r="B312" s="156">
        <v>2</v>
      </c>
      <c r="C312" s="157">
        <v>2</v>
      </c>
    </row>
    <row r="313" spans="1:3" ht="13.5">
      <c r="A313" s="155" t="s">
        <v>479</v>
      </c>
      <c r="B313" s="156">
        <v>5</v>
      </c>
      <c r="C313" s="157">
        <v>68</v>
      </c>
    </row>
    <row r="314" spans="1:3" ht="13.5">
      <c r="A314" s="155" t="s">
        <v>480</v>
      </c>
      <c r="B314" s="156">
        <v>11</v>
      </c>
      <c r="C314" s="157">
        <v>102</v>
      </c>
    </row>
    <row r="315" spans="1:3" ht="13.5">
      <c r="A315" s="155" t="s">
        <v>481</v>
      </c>
      <c r="B315" s="156">
        <v>6</v>
      </c>
      <c r="C315" s="157">
        <v>29</v>
      </c>
    </row>
    <row r="316" spans="1:3" s="154" customFormat="1" ht="24.75" customHeight="1">
      <c r="A316" s="151" t="s">
        <v>482</v>
      </c>
      <c r="B316" s="152">
        <v>300</v>
      </c>
      <c r="C316" s="153">
        <v>9185</v>
      </c>
    </row>
    <row r="317" spans="1:3" ht="13.5">
      <c r="A317" s="155" t="s">
        <v>483</v>
      </c>
      <c r="B317" s="156">
        <v>31</v>
      </c>
      <c r="C317" s="157">
        <v>1931</v>
      </c>
    </row>
    <row r="318" spans="1:3" ht="13.5">
      <c r="A318" s="155" t="s">
        <v>484</v>
      </c>
      <c r="B318" s="156">
        <v>1</v>
      </c>
      <c r="C318" s="157">
        <v>844</v>
      </c>
    </row>
    <row r="319" spans="1:3" ht="13.5">
      <c r="A319" s="155" t="s">
        <v>485</v>
      </c>
      <c r="B319" s="156">
        <v>30</v>
      </c>
      <c r="C319" s="157">
        <v>1087</v>
      </c>
    </row>
    <row r="320" spans="1:3" ht="13.5">
      <c r="A320" s="155" t="s">
        <v>486</v>
      </c>
      <c r="B320" s="156">
        <v>33</v>
      </c>
      <c r="C320" s="157">
        <v>1157</v>
      </c>
    </row>
    <row r="321" spans="1:3" ht="13.5">
      <c r="A321" s="155" t="s">
        <v>487</v>
      </c>
      <c r="B321" s="156">
        <v>1</v>
      </c>
      <c r="C321" s="157">
        <v>6</v>
      </c>
    </row>
    <row r="322" spans="1:3" ht="13.5">
      <c r="A322" s="155" t="s">
        <v>488</v>
      </c>
      <c r="B322" s="156">
        <v>3</v>
      </c>
      <c r="C322" s="157">
        <v>122</v>
      </c>
    </row>
    <row r="323" spans="1:3" ht="13.5">
      <c r="A323" s="155" t="s">
        <v>489</v>
      </c>
      <c r="B323" s="156">
        <v>18</v>
      </c>
      <c r="C323" s="157">
        <v>734</v>
      </c>
    </row>
    <row r="324" spans="1:3" ht="13.5">
      <c r="A324" s="155" t="s">
        <v>490</v>
      </c>
      <c r="B324" s="156">
        <v>11</v>
      </c>
      <c r="C324" s="157">
        <v>295</v>
      </c>
    </row>
    <row r="325" spans="1:3" ht="13.5">
      <c r="A325" s="155" t="s">
        <v>491</v>
      </c>
      <c r="B325" s="156" t="s">
        <v>76</v>
      </c>
      <c r="C325" s="157" t="s">
        <v>76</v>
      </c>
    </row>
    <row r="326" spans="1:3" ht="13.5">
      <c r="A326" s="155" t="s">
        <v>492</v>
      </c>
      <c r="B326" s="156">
        <v>178</v>
      </c>
      <c r="C326" s="157">
        <v>4099</v>
      </c>
    </row>
    <row r="327" spans="1:3" ht="13.5">
      <c r="A327" s="155" t="s">
        <v>493</v>
      </c>
      <c r="B327" s="156" t="s">
        <v>76</v>
      </c>
      <c r="C327" s="157" t="s">
        <v>76</v>
      </c>
    </row>
    <row r="328" spans="1:3" ht="13.5">
      <c r="A328" s="155" t="s">
        <v>494</v>
      </c>
      <c r="B328" s="156">
        <v>160</v>
      </c>
      <c r="C328" s="157">
        <v>3930</v>
      </c>
    </row>
    <row r="329" spans="1:3" ht="13.5">
      <c r="A329" s="155" t="s">
        <v>495</v>
      </c>
      <c r="B329" s="156">
        <v>5</v>
      </c>
      <c r="C329" s="157">
        <v>108</v>
      </c>
    </row>
    <row r="330" spans="1:3" ht="13.5">
      <c r="A330" s="155" t="s">
        <v>496</v>
      </c>
      <c r="B330" s="156">
        <v>8</v>
      </c>
      <c r="C330" s="157">
        <v>17</v>
      </c>
    </row>
    <row r="331" spans="1:3" ht="13.5">
      <c r="A331" s="155" t="s">
        <v>497</v>
      </c>
      <c r="B331" s="156">
        <v>5</v>
      </c>
      <c r="C331" s="157">
        <v>44</v>
      </c>
    </row>
    <row r="332" spans="1:3" ht="13.5">
      <c r="A332" s="155" t="s">
        <v>498</v>
      </c>
      <c r="B332" s="156" t="s">
        <v>76</v>
      </c>
      <c r="C332" s="157" t="s">
        <v>76</v>
      </c>
    </row>
    <row r="333" spans="1:3" ht="13.5">
      <c r="A333" s="155" t="s">
        <v>499</v>
      </c>
      <c r="B333" s="156">
        <v>1</v>
      </c>
      <c r="C333" s="157">
        <v>5</v>
      </c>
    </row>
    <row r="334" spans="1:3" ht="13.5">
      <c r="A334" s="155" t="s">
        <v>500</v>
      </c>
      <c r="B334" s="156" t="s">
        <v>76</v>
      </c>
      <c r="C334" s="157" t="s">
        <v>76</v>
      </c>
    </row>
    <row r="335" spans="1:3" ht="13.5">
      <c r="A335" s="155" t="s">
        <v>501</v>
      </c>
      <c r="B335" s="156" t="s">
        <v>76</v>
      </c>
      <c r="C335" s="157" t="s">
        <v>76</v>
      </c>
    </row>
    <row r="336" spans="1:3" ht="13.5">
      <c r="A336" s="155" t="s">
        <v>502</v>
      </c>
      <c r="B336" s="156" t="s">
        <v>76</v>
      </c>
      <c r="C336" s="157" t="s">
        <v>76</v>
      </c>
    </row>
    <row r="337" spans="1:3" ht="13.5">
      <c r="A337" s="155" t="s">
        <v>503</v>
      </c>
      <c r="B337" s="156">
        <v>1</v>
      </c>
      <c r="C337" s="157">
        <v>5</v>
      </c>
    </row>
    <row r="338" spans="1:3" ht="13.5">
      <c r="A338" s="155" t="s">
        <v>504</v>
      </c>
      <c r="B338" s="156" t="s">
        <v>76</v>
      </c>
      <c r="C338" s="157" t="s">
        <v>76</v>
      </c>
    </row>
    <row r="339" spans="1:3" ht="13.5">
      <c r="A339" s="155" t="s">
        <v>505</v>
      </c>
      <c r="B339" s="156" t="s">
        <v>76</v>
      </c>
      <c r="C339" s="157" t="s">
        <v>76</v>
      </c>
    </row>
    <row r="340" spans="1:3" ht="13.5">
      <c r="A340" s="155" t="s">
        <v>506</v>
      </c>
      <c r="B340" s="156" t="s">
        <v>76</v>
      </c>
      <c r="C340" s="157" t="s">
        <v>76</v>
      </c>
    </row>
    <row r="341" spans="1:3" ht="13.5">
      <c r="A341" s="155" t="s">
        <v>507</v>
      </c>
      <c r="B341" s="156" t="s">
        <v>76</v>
      </c>
      <c r="C341" s="157" t="s">
        <v>76</v>
      </c>
    </row>
    <row r="342" spans="1:3" ht="13.5">
      <c r="A342" s="155" t="s">
        <v>508</v>
      </c>
      <c r="B342" s="156" t="s">
        <v>76</v>
      </c>
      <c r="C342" s="157" t="s">
        <v>76</v>
      </c>
    </row>
    <row r="343" spans="1:3" ht="13.5">
      <c r="A343" s="155" t="s">
        <v>509</v>
      </c>
      <c r="B343" s="156">
        <v>12</v>
      </c>
      <c r="C343" s="157">
        <v>205</v>
      </c>
    </row>
    <row r="344" spans="1:3" ht="13.5">
      <c r="A344" s="155" t="s">
        <v>510</v>
      </c>
      <c r="B344" s="156" t="s">
        <v>76</v>
      </c>
      <c r="C344" s="157" t="s">
        <v>76</v>
      </c>
    </row>
    <row r="345" spans="1:3" ht="13.5">
      <c r="A345" s="155" t="s">
        <v>511</v>
      </c>
      <c r="B345" s="156">
        <v>11</v>
      </c>
      <c r="C345" s="157">
        <v>200</v>
      </c>
    </row>
    <row r="346" spans="1:3" ht="13.5">
      <c r="A346" s="155" t="s">
        <v>512</v>
      </c>
      <c r="B346" s="156">
        <v>1</v>
      </c>
      <c r="C346" s="157">
        <v>5</v>
      </c>
    </row>
    <row r="347" spans="1:3" ht="13.5">
      <c r="A347" s="155" t="s">
        <v>513</v>
      </c>
      <c r="B347" s="156">
        <v>43</v>
      </c>
      <c r="C347" s="157">
        <v>788</v>
      </c>
    </row>
    <row r="348" spans="1:3" ht="13.5">
      <c r="A348" s="155" t="s">
        <v>514</v>
      </c>
      <c r="B348" s="156">
        <v>1</v>
      </c>
      <c r="C348" s="157">
        <v>12</v>
      </c>
    </row>
    <row r="349" spans="1:3" ht="13.5">
      <c r="A349" s="155" t="s">
        <v>515</v>
      </c>
      <c r="B349" s="156" t="s">
        <v>76</v>
      </c>
      <c r="C349" s="157" t="s">
        <v>76</v>
      </c>
    </row>
    <row r="350" spans="1:3" ht="13.5">
      <c r="A350" s="155" t="s">
        <v>516</v>
      </c>
      <c r="B350" s="156">
        <v>14</v>
      </c>
      <c r="C350" s="157">
        <v>269</v>
      </c>
    </row>
    <row r="351" spans="1:3" ht="13.5">
      <c r="A351" s="155" t="s">
        <v>517</v>
      </c>
      <c r="B351" s="156">
        <v>1</v>
      </c>
      <c r="C351" s="157">
        <v>9</v>
      </c>
    </row>
    <row r="352" spans="1:3" ht="13.5">
      <c r="A352" s="155" t="s">
        <v>518</v>
      </c>
      <c r="B352" s="156">
        <v>10</v>
      </c>
      <c r="C352" s="157">
        <v>157</v>
      </c>
    </row>
    <row r="353" spans="1:3" ht="13.5">
      <c r="A353" s="155" t="s">
        <v>519</v>
      </c>
      <c r="B353" s="156">
        <v>1</v>
      </c>
      <c r="C353" s="157">
        <v>30</v>
      </c>
    </row>
    <row r="354" spans="1:3" ht="13.5">
      <c r="A354" s="155" t="s">
        <v>520</v>
      </c>
      <c r="B354" s="156">
        <v>16</v>
      </c>
      <c r="C354" s="157">
        <v>311</v>
      </c>
    </row>
    <row r="355" spans="1:3" ht="13.5">
      <c r="A355" s="155" t="s">
        <v>521</v>
      </c>
      <c r="B355" s="156">
        <v>2</v>
      </c>
      <c r="C355" s="157">
        <v>1000</v>
      </c>
    </row>
    <row r="356" spans="1:3" ht="13.5">
      <c r="A356" s="155" t="s">
        <v>522</v>
      </c>
      <c r="B356" s="156" t="s">
        <v>76</v>
      </c>
      <c r="C356" s="157" t="s">
        <v>76</v>
      </c>
    </row>
    <row r="357" spans="1:3" ht="13.5">
      <c r="A357" s="155" t="s">
        <v>523</v>
      </c>
      <c r="B357" s="156">
        <v>2</v>
      </c>
      <c r="C357" s="157">
        <v>1000</v>
      </c>
    </row>
    <row r="358" spans="1:3" s="154" customFormat="1" ht="24.75" customHeight="1">
      <c r="A358" s="151" t="s">
        <v>524</v>
      </c>
      <c r="B358" s="152">
        <v>4664</v>
      </c>
      <c r="C358" s="153">
        <v>38498</v>
      </c>
    </row>
    <row r="359" spans="1:3" ht="13.5">
      <c r="A359" s="155" t="s">
        <v>525</v>
      </c>
      <c r="B359" s="156">
        <v>6</v>
      </c>
      <c r="C359" s="157">
        <v>96</v>
      </c>
    </row>
    <row r="360" spans="1:3" ht="13.5">
      <c r="A360" s="155" t="s">
        <v>526</v>
      </c>
      <c r="B360" s="156" t="s">
        <v>76</v>
      </c>
      <c r="C360" s="157" t="s">
        <v>76</v>
      </c>
    </row>
    <row r="361" spans="1:3" ht="13.5">
      <c r="A361" s="155" t="s">
        <v>527</v>
      </c>
      <c r="B361" s="156">
        <v>6</v>
      </c>
      <c r="C361" s="157">
        <v>96</v>
      </c>
    </row>
    <row r="362" spans="1:3" ht="13.5">
      <c r="A362" s="155" t="s">
        <v>528</v>
      </c>
      <c r="B362" s="156" t="s">
        <v>76</v>
      </c>
      <c r="C362" s="157" t="s">
        <v>76</v>
      </c>
    </row>
    <row r="363" spans="1:3" ht="13.5">
      <c r="A363" s="155" t="s">
        <v>529</v>
      </c>
      <c r="B363" s="156">
        <v>6</v>
      </c>
      <c r="C363" s="157">
        <v>96</v>
      </c>
    </row>
    <row r="364" spans="1:3" ht="13.5">
      <c r="A364" s="155" t="s">
        <v>530</v>
      </c>
      <c r="B364" s="156">
        <v>54</v>
      </c>
      <c r="C364" s="157">
        <v>456</v>
      </c>
    </row>
    <row r="365" spans="1:3" ht="13.5">
      <c r="A365" s="155" t="s">
        <v>531</v>
      </c>
      <c r="B365" s="156">
        <v>1</v>
      </c>
      <c r="C365" s="157">
        <v>44</v>
      </c>
    </row>
    <row r="366" spans="1:3" ht="13.5">
      <c r="A366" s="155" t="s">
        <v>532</v>
      </c>
      <c r="B366" s="156">
        <v>6</v>
      </c>
      <c r="C366" s="157">
        <v>50</v>
      </c>
    </row>
    <row r="367" spans="1:3" ht="13.5">
      <c r="A367" s="155" t="s">
        <v>533</v>
      </c>
      <c r="B367" s="156">
        <v>25</v>
      </c>
      <c r="C367" s="157">
        <v>190</v>
      </c>
    </row>
    <row r="368" spans="1:3" ht="13.5">
      <c r="A368" s="155" t="s">
        <v>534</v>
      </c>
      <c r="B368" s="156">
        <v>22</v>
      </c>
      <c r="C368" s="157">
        <v>172</v>
      </c>
    </row>
    <row r="369" spans="1:3" ht="13.5">
      <c r="A369" s="155" t="s">
        <v>535</v>
      </c>
      <c r="B369" s="156">
        <v>271</v>
      </c>
      <c r="C369" s="157">
        <v>2530</v>
      </c>
    </row>
    <row r="370" spans="1:3" ht="13.5">
      <c r="A370" s="155" t="s">
        <v>536</v>
      </c>
      <c r="B370" s="156">
        <v>3</v>
      </c>
      <c r="C370" s="157">
        <v>25</v>
      </c>
    </row>
    <row r="371" spans="1:3" ht="13.5">
      <c r="A371" s="155" t="s">
        <v>537</v>
      </c>
      <c r="B371" s="156">
        <v>96</v>
      </c>
      <c r="C371" s="157">
        <v>903</v>
      </c>
    </row>
    <row r="372" spans="1:3" ht="13.5">
      <c r="A372" s="155" t="s">
        <v>538</v>
      </c>
      <c r="B372" s="156">
        <v>7</v>
      </c>
      <c r="C372" s="157">
        <v>27</v>
      </c>
    </row>
    <row r="373" spans="1:3" ht="13.5">
      <c r="A373" s="155" t="s">
        <v>539</v>
      </c>
      <c r="B373" s="156">
        <v>33</v>
      </c>
      <c r="C373" s="157">
        <v>342</v>
      </c>
    </row>
    <row r="374" spans="1:3" ht="13.5">
      <c r="A374" s="155" t="s">
        <v>540</v>
      </c>
      <c r="B374" s="156">
        <v>20</v>
      </c>
      <c r="C374" s="157">
        <v>304</v>
      </c>
    </row>
    <row r="375" spans="1:3" ht="13.5">
      <c r="A375" s="155" t="s">
        <v>541</v>
      </c>
      <c r="B375" s="156">
        <v>28</v>
      </c>
      <c r="C375" s="157">
        <v>196</v>
      </c>
    </row>
    <row r="376" spans="1:3" ht="13.5">
      <c r="A376" s="155" t="s">
        <v>542</v>
      </c>
      <c r="B376" s="156">
        <v>8</v>
      </c>
      <c r="C376" s="157">
        <v>34</v>
      </c>
    </row>
    <row r="377" spans="1:3" ht="13.5">
      <c r="A377" s="155" t="s">
        <v>543</v>
      </c>
      <c r="B377" s="156">
        <v>172</v>
      </c>
      <c r="C377" s="157">
        <v>1602</v>
      </c>
    </row>
    <row r="378" spans="1:3" ht="13.5">
      <c r="A378" s="155" t="s">
        <v>544</v>
      </c>
      <c r="B378" s="156">
        <v>315</v>
      </c>
      <c r="C378" s="157">
        <v>2183</v>
      </c>
    </row>
    <row r="379" spans="1:3" ht="13.5">
      <c r="A379" s="155" t="s">
        <v>545</v>
      </c>
      <c r="B379" s="156">
        <v>1</v>
      </c>
      <c r="C379" s="157">
        <v>1</v>
      </c>
    </row>
    <row r="380" spans="1:3" ht="13.5">
      <c r="A380" s="155" t="s">
        <v>546</v>
      </c>
      <c r="B380" s="156">
        <v>143</v>
      </c>
      <c r="C380" s="157">
        <v>971</v>
      </c>
    </row>
    <row r="381" spans="1:3" ht="13.5">
      <c r="A381" s="155" t="s">
        <v>547</v>
      </c>
      <c r="B381" s="156">
        <v>72</v>
      </c>
      <c r="C381" s="157">
        <v>549</v>
      </c>
    </row>
    <row r="382" spans="1:3" ht="13.5">
      <c r="A382" s="155" t="s">
        <v>548</v>
      </c>
      <c r="B382" s="156">
        <v>21</v>
      </c>
      <c r="C382" s="157">
        <v>143</v>
      </c>
    </row>
    <row r="383" spans="1:3" ht="13.5">
      <c r="A383" s="155" t="s">
        <v>549</v>
      </c>
      <c r="B383" s="156">
        <v>27</v>
      </c>
      <c r="C383" s="157">
        <v>206</v>
      </c>
    </row>
    <row r="384" spans="1:3" ht="13.5">
      <c r="A384" s="155" t="s">
        <v>550</v>
      </c>
      <c r="B384" s="156">
        <v>11</v>
      </c>
      <c r="C384" s="157">
        <v>118</v>
      </c>
    </row>
    <row r="385" spans="1:3" ht="13.5">
      <c r="A385" s="155" t="s">
        <v>551</v>
      </c>
      <c r="B385" s="156">
        <v>40</v>
      </c>
      <c r="C385" s="157">
        <v>195</v>
      </c>
    </row>
    <row r="386" spans="1:3" ht="13.5">
      <c r="A386" s="155" t="s">
        <v>552</v>
      </c>
      <c r="B386" s="156">
        <v>430</v>
      </c>
      <c r="C386" s="157">
        <v>5546</v>
      </c>
    </row>
    <row r="387" spans="1:3" ht="13.5">
      <c r="A387" s="155" t="s">
        <v>553</v>
      </c>
      <c r="B387" s="156">
        <v>3</v>
      </c>
      <c r="C387" s="157">
        <v>15</v>
      </c>
    </row>
    <row r="388" spans="1:3" ht="13.5">
      <c r="A388" s="155" t="s">
        <v>554</v>
      </c>
      <c r="B388" s="156">
        <v>179</v>
      </c>
      <c r="C388" s="157">
        <v>1604</v>
      </c>
    </row>
    <row r="389" spans="1:3" ht="13.5">
      <c r="A389" s="155" t="s">
        <v>555</v>
      </c>
      <c r="B389" s="156">
        <v>77</v>
      </c>
      <c r="C389" s="157">
        <v>941</v>
      </c>
    </row>
    <row r="390" spans="1:3" ht="13.5">
      <c r="A390" s="155" t="s">
        <v>556</v>
      </c>
      <c r="B390" s="156">
        <v>123</v>
      </c>
      <c r="C390" s="157">
        <v>2617</v>
      </c>
    </row>
    <row r="391" spans="1:3" ht="13.5">
      <c r="A391" s="155" t="s">
        <v>557</v>
      </c>
      <c r="B391" s="156">
        <v>48</v>
      </c>
      <c r="C391" s="157">
        <v>369</v>
      </c>
    </row>
    <row r="392" spans="1:3" ht="13.5">
      <c r="A392" s="155" t="s">
        <v>558</v>
      </c>
      <c r="B392" s="156">
        <v>323</v>
      </c>
      <c r="C392" s="157">
        <v>3136</v>
      </c>
    </row>
    <row r="393" spans="1:3" ht="13.5">
      <c r="A393" s="155" t="s">
        <v>559</v>
      </c>
      <c r="B393" s="156">
        <v>6</v>
      </c>
      <c r="C393" s="157">
        <v>50</v>
      </c>
    </row>
    <row r="394" spans="1:3" ht="13.5">
      <c r="A394" s="155" t="s">
        <v>560</v>
      </c>
      <c r="B394" s="156">
        <v>42</v>
      </c>
      <c r="C394" s="157">
        <v>391</v>
      </c>
    </row>
    <row r="395" spans="1:3" ht="13.5">
      <c r="A395" s="155" t="s">
        <v>561</v>
      </c>
      <c r="B395" s="156">
        <v>108</v>
      </c>
      <c r="C395" s="157">
        <v>1634</v>
      </c>
    </row>
    <row r="396" spans="1:3" ht="13.5">
      <c r="A396" s="155" t="s">
        <v>562</v>
      </c>
      <c r="B396" s="156">
        <v>25</v>
      </c>
      <c r="C396" s="157">
        <v>170</v>
      </c>
    </row>
    <row r="397" spans="1:3" ht="13.5">
      <c r="A397" s="155" t="s">
        <v>563</v>
      </c>
      <c r="B397" s="156">
        <v>142</v>
      </c>
      <c r="C397" s="157">
        <v>891</v>
      </c>
    </row>
    <row r="398" spans="1:3" ht="13.5">
      <c r="A398" s="155" t="s">
        <v>564</v>
      </c>
      <c r="B398" s="156">
        <v>6</v>
      </c>
      <c r="C398" s="157">
        <v>17</v>
      </c>
    </row>
    <row r="399" spans="1:3" ht="13.5">
      <c r="A399" s="155" t="s">
        <v>565</v>
      </c>
      <c r="B399" s="156">
        <v>136</v>
      </c>
      <c r="C399" s="157">
        <v>874</v>
      </c>
    </row>
    <row r="400" spans="1:3" ht="13.5">
      <c r="A400" s="155" t="s">
        <v>566</v>
      </c>
      <c r="B400" s="156">
        <v>14</v>
      </c>
      <c r="C400" s="157">
        <v>1331</v>
      </c>
    </row>
    <row r="401" spans="1:3" ht="13.5">
      <c r="A401" s="155" t="s">
        <v>567</v>
      </c>
      <c r="B401" s="156">
        <v>1</v>
      </c>
      <c r="C401" s="157">
        <v>112</v>
      </c>
    </row>
    <row r="402" spans="1:3" ht="13.5">
      <c r="A402" s="155" t="s">
        <v>568</v>
      </c>
      <c r="B402" s="156">
        <v>5</v>
      </c>
      <c r="C402" s="157">
        <v>1077</v>
      </c>
    </row>
    <row r="403" spans="1:3" ht="13.5">
      <c r="A403" s="155" t="s">
        <v>569</v>
      </c>
      <c r="B403" s="156">
        <v>8</v>
      </c>
      <c r="C403" s="157">
        <v>142</v>
      </c>
    </row>
    <row r="404" spans="1:3" ht="13.5">
      <c r="A404" s="155" t="s">
        <v>570</v>
      </c>
      <c r="B404" s="156">
        <v>445</v>
      </c>
      <c r="C404" s="157">
        <v>2423</v>
      </c>
    </row>
    <row r="405" spans="1:3" ht="13.5">
      <c r="A405" s="155" t="s">
        <v>571</v>
      </c>
      <c r="B405" s="156">
        <v>4</v>
      </c>
      <c r="C405" s="157">
        <v>84</v>
      </c>
    </row>
    <row r="406" spans="1:3" ht="13.5">
      <c r="A406" s="155" t="s">
        <v>572</v>
      </c>
      <c r="B406" s="156">
        <v>43</v>
      </c>
      <c r="C406" s="157">
        <v>172</v>
      </c>
    </row>
    <row r="407" spans="1:3" ht="13.5">
      <c r="A407" s="155" t="s">
        <v>573</v>
      </c>
      <c r="B407" s="156">
        <v>47</v>
      </c>
      <c r="C407" s="157">
        <v>185</v>
      </c>
    </row>
    <row r="408" spans="1:3" ht="13.5">
      <c r="A408" s="155" t="s">
        <v>574</v>
      </c>
      <c r="B408" s="156">
        <v>193</v>
      </c>
      <c r="C408" s="157">
        <v>1084</v>
      </c>
    </row>
    <row r="409" spans="1:3" ht="13.5">
      <c r="A409" s="155" t="s">
        <v>575</v>
      </c>
      <c r="B409" s="156">
        <v>30</v>
      </c>
      <c r="C409" s="157">
        <v>147</v>
      </c>
    </row>
    <row r="410" spans="1:3" ht="13.5">
      <c r="A410" s="155" t="s">
        <v>576</v>
      </c>
      <c r="B410" s="156">
        <v>128</v>
      </c>
      <c r="C410" s="157">
        <v>751</v>
      </c>
    </row>
    <row r="411" spans="1:3" ht="13.5">
      <c r="A411" s="155" t="s">
        <v>577</v>
      </c>
      <c r="B411" s="156">
        <v>852</v>
      </c>
      <c r="C411" s="157">
        <v>8610</v>
      </c>
    </row>
    <row r="412" spans="1:3" ht="13.5">
      <c r="A412" s="155" t="s">
        <v>578</v>
      </c>
      <c r="B412" s="156">
        <v>4</v>
      </c>
      <c r="C412" s="157">
        <v>84</v>
      </c>
    </row>
    <row r="413" spans="1:3" ht="13.5">
      <c r="A413" s="155" t="s">
        <v>579</v>
      </c>
      <c r="B413" s="156">
        <v>65</v>
      </c>
      <c r="C413" s="157">
        <v>2703</v>
      </c>
    </row>
    <row r="414" spans="1:3" ht="13.5">
      <c r="A414" s="155" t="s">
        <v>580</v>
      </c>
      <c r="B414" s="156">
        <v>59</v>
      </c>
      <c r="C414" s="157">
        <v>264</v>
      </c>
    </row>
    <row r="415" spans="1:3" ht="13.5">
      <c r="A415" s="155" t="s">
        <v>581</v>
      </c>
      <c r="B415" s="156">
        <v>28</v>
      </c>
      <c r="C415" s="157">
        <v>133</v>
      </c>
    </row>
    <row r="416" spans="1:3" ht="13.5">
      <c r="A416" s="155" t="s">
        <v>582</v>
      </c>
      <c r="B416" s="156">
        <v>24</v>
      </c>
      <c r="C416" s="157">
        <v>128</v>
      </c>
    </row>
    <row r="417" spans="1:3" ht="13.5">
      <c r="A417" s="155" t="s">
        <v>583</v>
      </c>
      <c r="B417" s="156">
        <v>72</v>
      </c>
      <c r="C417" s="157">
        <v>232</v>
      </c>
    </row>
    <row r="418" spans="1:3" ht="13.5">
      <c r="A418" s="155" t="s">
        <v>584</v>
      </c>
      <c r="B418" s="156">
        <v>201</v>
      </c>
      <c r="C418" s="157">
        <v>1149</v>
      </c>
    </row>
    <row r="419" spans="1:3" ht="13.5">
      <c r="A419" s="155" t="s">
        <v>585</v>
      </c>
      <c r="B419" s="156">
        <v>399</v>
      </c>
      <c r="C419" s="157">
        <v>3917</v>
      </c>
    </row>
    <row r="420" spans="1:3" ht="13.5">
      <c r="A420" s="155" t="s">
        <v>586</v>
      </c>
      <c r="B420" s="156">
        <v>52</v>
      </c>
      <c r="C420" s="157">
        <v>292</v>
      </c>
    </row>
    <row r="421" spans="1:3" ht="13.5">
      <c r="A421" s="155" t="s">
        <v>587</v>
      </c>
      <c r="B421" s="156">
        <v>347</v>
      </c>
      <c r="C421" s="157">
        <v>3625</v>
      </c>
    </row>
    <row r="422" spans="1:3" ht="13.5">
      <c r="A422" s="155" t="s">
        <v>588</v>
      </c>
      <c r="B422" s="156">
        <v>515</v>
      </c>
      <c r="C422" s="157">
        <v>3528</v>
      </c>
    </row>
    <row r="423" spans="1:3" ht="13.5">
      <c r="A423" s="155" t="s">
        <v>589</v>
      </c>
      <c r="B423" s="156">
        <v>4</v>
      </c>
      <c r="C423" s="157">
        <v>28</v>
      </c>
    </row>
    <row r="424" spans="1:3" ht="13.5">
      <c r="A424" s="155" t="s">
        <v>590</v>
      </c>
      <c r="B424" s="156">
        <v>317</v>
      </c>
      <c r="C424" s="157">
        <v>2265</v>
      </c>
    </row>
    <row r="425" spans="1:3" ht="13.5">
      <c r="A425" s="155" t="s">
        <v>591</v>
      </c>
      <c r="B425" s="156">
        <v>42</v>
      </c>
      <c r="C425" s="157">
        <v>112</v>
      </c>
    </row>
    <row r="426" spans="1:3" ht="13.5">
      <c r="A426" s="155" t="s">
        <v>592</v>
      </c>
      <c r="B426" s="156">
        <v>152</v>
      </c>
      <c r="C426" s="157">
        <v>1123</v>
      </c>
    </row>
    <row r="427" spans="1:3" ht="13.5">
      <c r="A427" s="155" t="s">
        <v>593</v>
      </c>
      <c r="B427" s="156">
        <v>1131</v>
      </c>
      <c r="C427" s="157">
        <v>7395</v>
      </c>
    </row>
    <row r="428" spans="1:3" ht="13.5">
      <c r="A428" s="155" t="s">
        <v>594</v>
      </c>
      <c r="B428" s="156">
        <v>10</v>
      </c>
      <c r="C428" s="157">
        <v>217</v>
      </c>
    </row>
    <row r="429" spans="1:3" ht="13.5">
      <c r="A429" s="155" t="s">
        <v>595</v>
      </c>
      <c r="B429" s="156">
        <v>58</v>
      </c>
      <c r="C429" s="157">
        <v>322</v>
      </c>
    </row>
    <row r="430" spans="1:3" ht="13.5">
      <c r="A430" s="155" t="s">
        <v>596</v>
      </c>
      <c r="B430" s="156">
        <v>32</v>
      </c>
      <c r="C430" s="157">
        <v>110</v>
      </c>
    </row>
    <row r="431" spans="1:3" ht="13.5">
      <c r="A431" s="155" t="s">
        <v>597</v>
      </c>
      <c r="B431" s="156">
        <v>226</v>
      </c>
      <c r="C431" s="157">
        <v>1260</v>
      </c>
    </row>
    <row r="432" spans="1:3" ht="13.5">
      <c r="A432" s="155" t="s">
        <v>598</v>
      </c>
      <c r="B432" s="156">
        <v>41</v>
      </c>
      <c r="C432" s="157">
        <v>145</v>
      </c>
    </row>
    <row r="433" spans="1:3" ht="13.5">
      <c r="A433" s="155" t="s">
        <v>599</v>
      </c>
      <c r="B433" s="156">
        <v>164</v>
      </c>
      <c r="C433" s="157">
        <v>1117</v>
      </c>
    </row>
    <row r="434" spans="1:3" ht="13.5">
      <c r="A434" s="155" t="s">
        <v>600</v>
      </c>
      <c r="B434" s="156">
        <v>87</v>
      </c>
      <c r="C434" s="157">
        <v>1375</v>
      </c>
    </row>
    <row r="435" spans="1:3" ht="13.5">
      <c r="A435" s="155" t="s">
        <v>601</v>
      </c>
      <c r="B435" s="156">
        <v>88</v>
      </c>
      <c r="C435" s="157">
        <v>650</v>
      </c>
    </row>
    <row r="436" spans="1:3" ht="13.5">
      <c r="A436" s="155" t="s">
        <v>602</v>
      </c>
      <c r="B436" s="156">
        <v>54</v>
      </c>
      <c r="C436" s="157">
        <v>358</v>
      </c>
    </row>
    <row r="437" spans="1:3" ht="13.5">
      <c r="A437" s="155" t="s">
        <v>603</v>
      </c>
      <c r="B437" s="156">
        <v>19</v>
      </c>
      <c r="C437" s="157">
        <v>164</v>
      </c>
    </row>
    <row r="438" spans="1:3" ht="13.5">
      <c r="A438" s="155" t="s">
        <v>604</v>
      </c>
      <c r="B438" s="156">
        <v>15</v>
      </c>
      <c r="C438" s="157">
        <v>128</v>
      </c>
    </row>
    <row r="439" spans="1:3" ht="13.5">
      <c r="A439" s="155" t="s">
        <v>605</v>
      </c>
      <c r="B439" s="156">
        <v>63</v>
      </c>
      <c r="C439" s="157">
        <v>230</v>
      </c>
    </row>
    <row r="440" spans="1:3" ht="13.5">
      <c r="A440" s="155" t="s">
        <v>606</v>
      </c>
      <c r="B440" s="156">
        <v>362</v>
      </c>
      <c r="C440" s="157">
        <v>1969</v>
      </c>
    </row>
    <row r="441" spans="1:3" ht="13.5">
      <c r="A441" s="155" t="s">
        <v>607</v>
      </c>
      <c r="B441" s="156">
        <v>67</v>
      </c>
      <c r="C441" s="157">
        <v>236</v>
      </c>
    </row>
    <row r="442" spans="1:3" ht="13.5">
      <c r="A442" s="155" t="s">
        <v>608</v>
      </c>
      <c r="B442" s="156">
        <v>17</v>
      </c>
      <c r="C442" s="157">
        <v>78</v>
      </c>
    </row>
    <row r="443" spans="1:3" ht="13.5">
      <c r="A443" s="155" t="s">
        <v>609</v>
      </c>
      <c r="B443" s="156">
        <v>30</v>
      </c>
      <c r="C443" s="157">
        <v>290</v>
      </c>
    </row>
    <row r="444" spans="1:3" ht="13.5">
      <c r="A444" s="155" t="s">
        <v>610</v>
      </c>
      <c r="B444" s="156">
        <v>248</v>
      </c>
      <c r="C444" s="157">
        <v>1365</v>
      </c>
    </row>
    <row r="445" spans="1:3" ht="13.5">
      <c r="A445" s="155" t="s">
        <v>611</v>
      </c>
      <c r="B445" s="156">
        <v>308</v>
      </c>
      <c r="C445" s="157">
        <v>1264</v>
      </c>
    </row>
    <row r="446" spans="1:3" ht="13.5">
      <c r="A446" s="155" t="s">
        <v>612</v>
      </c>
      <c r="B446" s="156" t="s">
        <v>76</v>
      </c>
      <c r="C446" s="157" t="s">
        <v>76</v>
      </c>
    </row>
    <row r="447" spans="1:3" ht="13.5">
      <c r="A447" s="155" t="s">
        <v>613</v>
      </c>
      <c r="B447" s="156">
        <v>277</v>
      </c>
      <c r="C447" s="157">
        <v>1086</v>
      </c>
    </row>
    <row r="448" spans="1:3" ht="13.5">
      <c r="A448" s="155" t="s">
        <v>614</v>
      </c>
      <c r="B448" s="156">
        <v>10</v>
      </c>
      <c r="C448" s="157">
        <v>74</v>
      </c>
    </row>
    <row r="449" spans="1:3" ht="13.5">
      <c r="A449" s="155" t="s">
        <v>615</v>
      </c>
      <c r="B449" s="156">
        <v>21</v>
      </c>
      <c r="C449" s="157">
        <v>104</v>
      </c>
    </row>
    <row r="450" spans="1:3" s="154" customFormat="1" ht="24.75" customHeight="1">
      <c r="A450" s="151" t="s">
        <v>616</v>
      </c>
      <c r="B450" s="152">
        <v>325</v>
      </c>
      <c r="C450" s="153">
        <v>4258</v>
      </c>
    </row>
    <row r="451" spans="1:3" ht="13.5">
      <c r="A451" s="155" t="s">
        <v>617</v>
      </c>
      <c r="B451" s="156">
        <v>38</v>
      </c>
      <c r="C451" s="157">
        <v>788</v>
      </c>
    </row>
    <row r="452" spans="1:3" ht="13.5">
      <c r="A452" s="155" t="s">
        <v>618</v>
      </c>
      <c r="B452" s="156" t="s">
        <v>76</v>
      </c>
      <c r="C452" s="157" t="s">
        <v>76</v>
      </c>
    </row>
    <row r="453" spans="1:3" ht="13.5">
      <c r="A453" s="155" t="s">
        <v>619</v>
      </c>
      <c r="B453" s="156" t="s">
        <v>76</v>
      </c>
      <c r="C453" s="157" t="s">
        <v>76</v>
      </c>
    </row>
    <row r="454" spans="1:3" ht="13.5">
      <c r="A454" s="155" t="s">
        <v>620</v>
      </c>
      <c r="B454" s="156">
        <v>38</v>
      </c>
      <c r="C454" s="157">
        <v>788</v>
      </c>
    </row>
    <row r="455" spans="1:3" ht="13.5">
      <c r="A455" s="155" t="s">
        <v>621</v>
      </c>
      <c r="B455" s="156">
        <v>61</v>
      </c>
      <c r="C455" s="157">
        <v>1040</v>
      </c>
    </row>
    <row r="456" spans="1:3" ht="13.5">
      <c r="A456" s="155" t="s">
        <v>622</v>
      </c>
      <c r="B456" s="156" t="s">
        <v>76</v>
      </c>
      <c r="C456" s="157" t="s">
        <v>76</v>
      </c>
    </row>
    <row r="457" spans="1:3" ht="13.5">
      <c r="A457" s="155" t="s">
        <v>623</v>
      </c>
      <c r="B457" s="156">
        <v>61</v>
      </c>
      <c r="C457" s="157">
        <v>1040</v>
      </c>
    </row>
    <row r="458" spans="1:3" ht="13.5">
      <c r="A458" s="155" t="s">
        <v>624</v>
      </c>
      <c r="B458" s="156" t="s">
        <v>76</v>
      </c>
      <c r="C458" s="157" t="s">
        <v>76</v>
      </c>
    </row>
    <row r="459" spans="1:3" ht="13.5">
      <c r="A459" s="155" t="s">
        <v>625</v>
      </c>
      <c r="B459" s="156">
        <v>22</v>
      </c>
      <c r="C459" s="157">
        <v>157</v>
      </c>
    </row>
    <row r="460" spans="1:3" ht="13.5">
      <c r="A460" s="155" t="s">
        <v>626</v>
      </c>
      <c r="B460" s="156" t="s">
        <v>76</v>
      </c>
      <c r="C460" s="157" t="s">
        <v>76</v>
      </c>
    </row>
    <row r="461" spans="1:3" ht="13.5">
      <c r="A461" s="155" t="s">
        <v>627</v>
      </c>
      <c r="B461" s="156">
        <v>4</v>
      </c>
      <c r="C461" s="157">
        <v>7</v>
      </c>
    </row>
    <row r="462" spans="1:3" ht="13.5">
      <c r="A462" s="155" t="s">
        <v>628</v>
      </c>
      <c r="B462" s="156">
        <v>5</v>
      </c>
      <c r="C462" s="157">
        <v>20</v>
      </c>
    </row>
    <row r="463" spans="1:3" ht="13.5">
      <c r="A463" s="155" t="s">
        <v>629</v>
      </c>
      <c r="B463" s="156">
        <v>8</v>
      </c>
      <c r="C463" s="157">
        <v>98</v>
      </c>
    </row>
    <row r="464" spans="1:3" ht="13.5">
      <c r="A464" s="155" t="s">
        <v>630</v>
      </c>
      <c r="B464" s="156">
        <v>5</v>
      </c>
      <c r="C464" s="157">
        <v>32</v>
      </c>
    </row>
    <row r="465" spans="1:3" ht="13.5">
      <c r="A465" s="155" t="s">
        <v>631</v>
      </c>
      <c r="B465" s="156">
        <v>11</v>
      </c>
      <c r="C465" s="157">
        <v>259</v>
      </c>
    </row>
    <row r="466" spans="1:3" ht="13.5">
      <c r="A466" s="155" t="s">
        <v>632</v>
      </c>
      <c r="B466" s="156" t="s">
        <v>76</v>
      </c>
      <c r="C466" s="157" t="s">
        <v>76</v>
      </c>
    </row>
    <row r="467" spans="1:3" ht="13.5">
      <c r="A467" s="155" t="s">
        <v>633</v>
      </c>
      <c r="B467" s="156">
        <v>11</v>
      </c>
      <c r="C467" s="157">
        <v>259</v>
      </c>
    </row>
    <row r="468" spans="1:3" ht="13.5">
      <c r="A468" s="155" t="s">
        <v>634</v>
      </c>
      <c r="B468" s="156" t="s">
        <v>76</v>
      </c>
      <c r="C468" s="157" t="s">
        <v>76</v>
      </c>
    </row>
    <row r="469" spans="1:3" ht="13.5">
      <c r="A469" s="155" t="s">
        <v>635</v>
      </c>
      <c r="B469" s="156">
        <v>5</v>
      </c>
      <c r="C469" s="157">
        <v>45</v>
      </c>
    </row>
    <row r="470" spans="1:3" ht="13.5">
      <c r="A470" s="155" t="s">
        <v>636</v>
      </c>
      <c r="B470" s="156" t="s">
        <v>76</v>
      </c>
      <c r="C470" s="157" t="s">
        <v>76</v>
      </c>
    </row>
    <row r="471" spans="1:3" ht="13.5">
      <c r="A471" s="155" t="s">
        <v>637</v>
      </c>
      <c r="B471" s="156">
        <v>4</v>
      </c>
      <c r="C471" s="157">
        <v>40</v>
      </c>
    </row>
    <row r="472" spans="1:3" ht="13.5">
      <c r="A472" s="155" t="s">
        <v>638</v>
      </c>
      <c r="B472" s="156" t="s">
        <v>76</v>
      </c>
      <c r="C472" s="157" t="s">
        <v>76</v>
      </c>
    </row>
    <row r="473" spans="1:3" ht="13.5">
      <c r="A473" s="155" t="s">
        <v>639</v>
      </c>
      <c r="B473" s="156">
        <v>1</v>
      </c>
      <c r="C473" s="157">
        <v>5</v>
      </c>
    </row>
    <row r="474" spans="1:3" ht="13.5">
      <c r="A474" s="155" t="s">
        <v>640</v>
      </c>
      <c r="B474" s="156">
        <v>188</v>
      </c>
      <c r="C474" s="157">
        <v>1969</v>
      </c>
    </row>
    <row r="475" spans="1:3" ht="13.5">
      <c r="A475" s="155" t="s">
        <v>641</v>
      </c>
      <c r="B475" s="156" t="s">
        <v>76</v>
      </c>
      <c r="C475" s="157" t="s">
        <v>76</v>
      </c>
    </row>
    <row r="476" spans="1:3" ht="13.5">
      <c r="A476" s="155" t="s">
        <v>642</v>
      </c>
      <c r="B476" s="156">
        <v>35</v>
      </c>
      <c r="C476" s="157">
        <v>979</v>
      </c>
    </row>
    <row r="477" spans="1:3" ht="13.5">
      <c r="A477" s="155" t="s">
        <v>643</v>
      </c>
      <c r="B477" s="156">
        <v>20</v>
      </c>
      <c r="C477" s="157">
        <v>399</v>
      </c>
    </row>
    <row r="478" spans="1:3" ht="13.5">
      <c r="A478" s="155" t="s">
        <v>644</v>
      </c>
      <c r="B478" s="156">
        <v>8</v>
      </c>
      <c r="C478" s="157">
        <v>77</v>
      </c>
    </row>
    <row r="479" spans="1:3" ht="13.5">
      <c r="A479" s="155" t="s">
        <v>645</v>
      </c>
      <c r="B479" s="156">
        <v>121</v>
      </c>
      <c r="C479" s="157">
        <v>495</v>
      </c>
    </row>
    <row r="480" spans="1:3" ht="13.5">
      <c r="A480" s="155" t="s">
        <v>646</v>
      </c>
      <c r="B480" s="156">
        <v>4</v>
      </c>
      <c r="C480" s="157">
        <v>19</v>
      </c>
    </row>
    <row r="481" spans="1:3" s="154" customFormat="1" ht="24.75" customHeight="1">
      <c r="A481" s="151" t="s">
        <v>647</v>
      </c>
      <c r="B481" s="152">
        <v>1260</v>
      </c>
      <c r="C481" s="153">
        <v>4170</v>
      </c>
    </row>
    <row r="482" spans="1:3" ht="13.5">
      <c r="A482" s="155" t="s">
        <v>648</v>
      </c>
      <c r="B482" s="156">
        <v>243</v>
      </c>
      <c r="C482" s="157">
        <v>936</v>
      </c>
    </row>
    <row r="483" spans="1:3" ht="13.5">
      <c r="A483" s="155" t="s">
        <v>649</v>
      </c>
      <c r="B483" s="156" t="s">
        <v>76</v>
      </c>
      <c r="C483" s="157" t="s">
        <v>76</v>
      </c>
    </row>
    <row r="484" spans="1:3" ht="13.5">
      <c r="A484" s="155" t="s">
        <v>650</v>
      </c>
      <c r="B484" s="156">
        <v>87</v>
      </c>
      <c r="C484" s="157">
        <v>326</v>
      </c>
    </row>
    <row r="485" spans="1:3" ht="13.5">
      <c r="A485" s="155" t="s">
        <v>651</v>
      </c>
      <c r="B485" s="156">
        <v>156</v>
      </c>
      <c r="C485" s="157">
        <v>610</v>
      </c>
    </row>
    <row r="486" spans="1:3" ht="13.5">
      <c r="A486" s="155" t="s">
        <v>652</v>
      </c>
      <c r="B486" s="156">
        <v>927</v>
      </c>
      <c r="C486" s="157">
        <v>2345</v>
      </c>
    </row>
    <row r="487" spans="1:3" ht="13.5">
      <c r="A487" s="155" t="s">
        <v>653</v>
      </c>
      <c r="B487" s="156" t="s">
        <v>76</v>
      </c>
      <c r="C487" s="157" t="s">
        <v>76</v>
      </c>
    </row>
    <row r="488" spans="1:3" ht="13.5">
      <c r="A488" s="155" t="s">
        <v>654</v>
      </c>
      <c r="B488" s="156">
        <v>133</v>
      </c>
      <c r="C488" s="157">
        <v>458</v>
      </c>
    </row>
    <row r="489" spans="1:3" ht="13.5">
      <c r="A489" s="155" t="s">
        <v>655</v>
      </c>
      <c r="B489" s="156">
        <v>600</v>
      </c>
      <c r="C489" s="157">
        <v>1281</v>
      </c>
    </row>
    <row r="490" spans="1:3" ht="13.5">
      <c r="A490" s="155" t="s">
        <v>656</v>
      </c>
      <c r="B490" s="156">
        <v>98</v>
      </c>
      <c r="C490" s="157">
        <v>243</v>
      </c>
    </row>
    <row r="491" spans="1:3" ht="13.5">
      <c r="A491" s="155" t="s">
        <v>657</v>
      </c>
      <c r="B491" s="156">
        <v>96</v>
      </c>
      <c r="C491" s="157">
        <v>363</v>
      </c>
    </row>
    <row r="492" spans="1:3" ht="13.5">
      <c r="A492" s="155" t="s">
        <v>658</v>
      </c>
      <c r="B492" s="156">
        <v>90</v>
      </c>
      <c r="C492" s="157">
        <v>889</v>
      </c>
    </row>
    <row r="493" spans="1:3" ht="13.5">
      <c r="A493" s="155" t="s">
        <v>659</v>
      </c>
      <c r="B493" s="156">
        <v>2</v>
      </c>
      <c r="C493" s="157">
        <v>199</v>
      </c>
    </row>
    <row r="494" spans="1:3" ht="13.5">
      <c r="A494" s="155" t="s">
        <v>660</v>
      </c>
      <c r="B494" s="156">
        <v>8</v>
      </c>
      <c r="C494" s="157">
        <v>39</v>
      </c>
    </row>
    <row r="495" spans="1:3" ht="13.5">
      <c r="A495" s="155" t="s">
        <v>661</v>
      </c>
      <c r="B495" s="156">
        <v>25</v>
      </c>
      <c r="C495" s="157">
        <v>234</v>
      </c>
    </row>
    <row r="496" spans="1:3" ht="13.5">
      <c r="A496" s="155" t="s">
        <v>662</v>
      </c>
      <c r="B496" s="156">
        <v>1</v>
      </c>
      <c r="C496" s="157">
        <v>2</v>
      </c>
    </row>
    <row r="497" spans="1:3" ht="13.5">
      <c r="A497" s="155" t="s">
        <v>663</v>
      </c>
      <c r="B497" s="156">
        <v>22</v>
      </c>
      <c r="C497" s="157">
        <v>155</v>
      </c>
    </row>
    <row r="498" spans="1:3" ht="13.5">
      <c r="A498" s="155" t="s">
        <v>664</v>
      </c>
      <c r="B498" s="156">
        <v>5</v>
      </c>
      <c r="C498" s="157">
        <v>25</v>
      </c>
    </row>
    <row r="499" spans="1:3" ht="13.5">
      <c r="A499" s="155" t="s">
        <v>665</v>
      </c>
      <c r="B499" s="156">
        <v>27</v>
      </c>
      <c r="C499" s="157">
        <v>235</v>
      </c>
    </row>
    <row r="500" spans="1:3" ht="13.5">
      <c r="A500" s="155" t="s">
        <v>666</v>
      </c>
      <c r="B500" s="156">
        <v>4</v>
      </c>
      <c r="C500" s="157">
        <v>86</v>
      </c>
    </row>
    <row r="501" spans="1:3" ht="13.5">
      <c r="A501" s="155" t="s">
        <v>667</v>
      </c>
      <c r="B501" s="156">
        <v>23</v>
      </c>
      <c r="C501" s="157">
        <v>149</v>
      </c>
    </row>
    <row r="502" spans="1:3" s="154" customFormat="1" ht="24.75" customHeight="1">
      <c r="A502" s="151" t="s">
        <v>668</v>
      </c>
      <c r="B502" s="152">
        <v>786</v>
      </c>
      <c r="C502" s="153">
        <v>5119</v>
      </c>
    </row>
    <row r="503" spans="1:3" ht="13.5">
      <c r="A503" s="155" t="s">
        <v>669</v>
      </c>
      <c r="B503" s="156">
        <v>14</v>
      </c>
      <c r="C503" s="157">
        <v>908</v>
      </c>
    </row>
    <row r="504" spans="1:3" ht="13.5">
      <c r="A504" s="155" t="s">
        <v>670</v>
      </c>
      <c r="B504" s="156" t="s">
        <v>76</v>
      </c>
      <c r="C504" s="157" t="s">
        <v>76</v>
      </c>
    </row>
    <row r="505" spans="1:3" ht="13.5">
      <c r="A505" s="155" t="s">
        <v>671</v>
      </c>
      <c r="B505" s="156">
        <v>14</v>
      </c>
      <c r="C505" s="157">
        <v>908</v>
      </c>
    </row>
    <row r="506" spans="1:3" ht="13.5">
      <c r="A506" s="155" t="s">
        <v>672</v>
      </c>
      <c r="B506" s="156" t="s">
        <v>76</v>
      </c>
      <c r="C506" s="157" t="s">
        <v>76</v>
      </c>
    </row>
    <row r="507" spans="1:3" ht="13.5">
      <c r="A507" s="155" t="s">
        <v>673</v>
      </c>
      <c r="B507" s="156">
        <v>417</v>
      </c>
      <c r="C507" s="157">
        <v>1813</v>
      </c>
    </row>
    <row r="508" spans="1:3" ht="13.5">
      <c r="A508" s="155" t="s">
        <v>674</v>
      </c>
      <c r="B508" s="156">
        <v>1</v>
      </c>
      <c r="C508" s="157">
        <v>1</v>
      </c>
    </row>
    <row r="509" spans="1:3" ht="13.5">
      <c r="A509" s="155" t="s">
        <v>675</v>
      </c>
      <c r="B509" s="156">
        <v>37</v>
      </c>
      <c r="C509" s="157">
        <v>138</v>
      </c>
    </row>
    <row r="510" spans="1:3" ht="13.5">
      <c r="A510" s="155" t="s">
        <v>676</v>
      </c>
      <c r="B510" s="156">
        <v>36</v>
      </c>
      <c r="C510" s="157">
        <v>137</v>
      </c>
    </row>
    <row r="511" spans="1:3" ht="13.5">
      <c r="A511" s="155" t="s">
        <v>677</v>
      </c>
      <c r="B511" s="156">
        <v>1</v>
      </c>
      <c r="C511" s="157">
        <v>1</v>
      </c>
    </row>
    <row r="512" spans="1:3" ht="13.5">
      <c r="A512" s="155" t="s">
        <v>678</v>
      </c>
      <c r="B512" s="156">
        <v>61</v>
      </c>
      <c r="C512" s="157">
        <v>158</v>
      </c>
    </row>
    <row r="513" spans="1:3" ht="13.5">
      <c r="A513" s="155" t="s">
        <v>679</v>
      </c>
      <c r="B513" s="156">
        <v>31</v>
      </c>
      <c r="C513" s="157">
        <v>48</v>
      </c>
    </row>
    <row r="514" spans="1:3" ht="13.5">
      <c r="A514" s="155" t="s">
        <v>680</v>
      </c>
      <c r="B514" s="156">
        <v>109</v>
      </c>
      <c r="C514" s="157">
        <v>661</v>
      </c>
    </row>
    <row r="515" spans="1:3" ht="13.5">
      <c r="A515" s="155" t="s">
        <v>681</v>
      </c>
      <c r="B515" s="156">
        <v>7</v>
      </c>
      <c r="C515" s="157">
        <v>45</v>
      </c>
    </row>
    <row r="516" spans="1:3" ht="13.5">
      <c r="A516" s="155" t="s">
        <v>682</v>
      </c>
      <c r="B516" s="156">
        <v>102</v>
      </c>
      <c r="C516" s="157">
        <v>616</v>
      </c>
    </row>
    <row r="517" spans="1:3" ht="13.5">
      <c r="A517" s="155" t="s">
        <v>683</v>
      </c>
      <c r="B517" s="156">
        <v>21</v>
      </c>
      <c r="C517" s="157">
        <v>40</v>
      </c>
    </row>
    <row r="518" spans="1:3" ht="13.5">
      <c r="A518" s="155" t="s">
        <v>684</v>
      </c>
      <c r="B518" s="156">
        <v>20</v>
      </c>
      <c r="C518" s="157">
        <v>88</v>
      </c>
    </row>
    <row r="519" spans="1:3" ht="13.5">
      <c r="A519" s="155" t="s">
        <v>685</v>
      </c>
      <c r="B519" s="156">
        <v>1</v>
      </c>
      <c r="C519" s="157">
        <v>2</v>
      </c>
    </row>
    <row r="520" spans="1:3" ht="13.5">
      <c r="A520" s="155" t="s">
        <v>686</v>
      </c>
      <c r="B520" s="156">
        <v>40</v>
      </c>
      <c r="C520" s="157">
        <v>242</v>
      </c>
    </row>
    <row r="521" spans="1:3" ht="13.5">
      <c r="A521" s="155" t="s">
        <v>687</v>
      </c>
      <c r="B521" s="156">
        <v>39</v>
      </c>
      <c r="C521" s="157">
        <v>241</v>
      </c>
    </row>
    <row r="522" spans="1:3" ht="13.5">
      <c r="A522" s="155" t="s">
        <v>688</v>
      </c>
      <c r="B522" s="156">
        <v>1</v>
      </c>
      <c r="C522" s="157">
        <v>1</v>
      </c>
    </row>
    <row r="523" spans="1:3" ht="13.5">
      <c r="A523" s="155" t="s">
        <v>689</v>
      </c>
      <c r="B523" s="156">
        <v>96</v>
      </c>
      <c r="C523" s="157">
        <v>435</v>
      </c>
    </row>
    <row r="524" spans="1:3" ht="13.5">
      <c r="A524" s="155" t="s">
        <v>690</v>
      </c>
      <c r="B524" s="156">
        <v>2</v>
      </c>
      <c r="C524" s="157">
        <v>25</v>
      </c>
    </row>
    <row r="525" spans="1:3" ht="13.5">
      <c r="A525" s="155" t="s">
        <v>691</v>
      </c>
      <c r="B525" s="156">
        <v>94</v>
      </c>
      <c r="C525" s="157">
        <v>410</v>
      </c>
    </row>
    <row r="526" spans="1:3" ht="13.5">
      <c r="A526" s="155" t="s">
        <v>692</v>
      </c>
      <c r="B526" s="156">
        <v>32</v>
      </c>
      <c r="C526" s="157">
        <v>267</v>
      </c>
    </row>
    <row r="527" spans="1:3" ht="13.5">
      <c r="A527" s="155" t="s">
        <v>693</v>
      </c>
      <c r="B527" s="156" t="s">
        <v>76</v>
      </c>
      <c r="C527" s="157" t="s">
        <v>76</v>
      </c>
    </row>
    <row r="528" spans="1:3" ht="13.5">
      <c r="A528" s="155" t="s">
        <v>694</v>
      </c>
      <c r="B528" s="156">
        <v>32</v>
      </c>
      <c r="C528" s="157">
        <v>267</v>
      </c>
    </row>
    <row r="529" spans="1:3" ht="13.5">
      <c r="A529" s="155" t="s">
        <v>695</v>
      </c>
      <c r="B529" s="156">
        <v>323</v>
      </c>
      <c r="C529" s="157">
        <v>2131</v>
      </c>
    </row>
    <row r="530" spans="1:3" ht="13.5">
      <c r="A530" s="155" t="s">
        <v>696</v>
      </c>
      <c r="B530" s="156" t="s">
        <v>76</v>
      </c>
      <c r="C530" s="157" t="s">
        <v>76</v>
      </c>
    </row>
    <row r="531" spans="1:3" ht="13.5">
      <c r="A531" s="155" t="s">
        <v>697</v>
      </c>
      <c r="B531" s="156">
        <v>38</v>
      </c>
      <c r="C531" s="157">
        <v>179</v>
      </c>
    </row>
    <row r="532" spans="1:3" ht="13.5">
      <c r="A532" s="155" t="s">
        <v>698</v>
      </c>
      <c r="B532" s="156">
        <v>195</v>
      </c>
      <c r="C532" s="157">
        <v>1334</v>
      </c>
    </row>
    <row r="533" spans="1:3" ht="13.5">
      <c r="A533" s="155" t="s">
        <v>699</v>
      </c>
      <c r="B533" s="156">
        <v>151</v>
      </c>
      <c r="C533" s="157">
        <v>881</v>
      </c>
    </row>
    <row r="534" spans="1:3" ht="13.5">
      <c r="A534" s="155" t="s">
        <v>700</v>
      </c>
      <c r="B534" s="156">
        <v>31</v>
      </c>
      <c r="C534" s="157">
        <v>270</v>
      </c>
    </row>
    <row r="535" spans="1:3" ht="13.5">
      <c r="A535" s="155" t="s">
        <v>701</v>
      </c>
      <c r="B535" s="156">
        <v>13</v>
      </c>
      <c r="C535" s="157">
        <v>183</v>
      </c>
    </row>
    <row r="536" spans="1:3" ht="13.5">
      <c r="A536" s="155" t="s">
        <v>702</v>
      </c>
      <c r="B536" s="156">
        <v>18</v>
      </c>
      <c r="C536" s="157">
        <v>68</v>
      </c>
    </row>
    <row r="537" spans="1:3" ht="13.5">
      <c r="A537" s="155" t="s">
        <v>703</v>
      </c>
      <c r="B537" s="156">
        <v>6</v>
      </c>
      <c r="C537" s="157">
        <v>48</v>
      </c>
    </row>
    <row r="538" spans="1:3" ht="13.5">
      <c r="A538" s="155" t="s">
        <v>704</v>
      </c>
      <c r="B538" s="156">
        <v>9</v>
      </c>
      <c r="C538" s="157">
        <v>139</v>
      </c>
    </row>
    <row r="539" spans="1:3" ht="13.5">
      <c r="A539" s="155" t="s">
        <v>705</v>
      </c>
      <c r="B539" s="156">
        <v>38</v>
      </c>
      <c r="C539" s="157">
        <v>175</v>
      </c>
    </row>
    <row r="540" spans="1:3" ht="13.5">
      <c r="A540" s="155" t="s">
        <v>706</v>
      </c>
      <c r="B540" s="156">
        <v>19</v>
      </c>
      <c r="C540" s="157">
        <v>188</v>
      </c>
    </row>
    <row r="541" spans="1:3" s="154" customFormat="1" ht="24.75" customHeight="1">
      <c r="A541" s="151" t="s">
        <v>707</v>
      </c>
      <c r="B541" s="152">
        <v>1934</v>
      </c>
      <c r="C541" s="153">
        <v>14369</v>
      </c>
    </row>
    <row r="542" spans="1:3" ht="13.5">
      <c r="A542" s="155" t="s">
        <v>708</v>
      </c>
      <c r="B542" s="156">
        <v>78</v>
      </c>
      <c r="C542" s="157">
        <v>1187</v>
      </c>
    </row>
    <row r="543" spans="1:3" ht="13.5">
      <c r="A543" s="155" t="s">
        <v>709</v>
      </c>
      <c r="B543" s="156">
        <v>3</v>
      </c>
      <c r="C543" s="157">
        <v>12</v>
      </c>
    </row>
    <row r="544" spans="1:3" ht="13.5">
      <c r="A544" s="155" t="s">
        <v>710</v>
      </c>
      <c r="B544" s="156">
        <v>67</v>
      </c>
      <c r="C544" s="157">
        <v>1150</v>
      </c>
    </row>
    <row r="545" spans="1:3" ht="13.5">
      <c r="A545" s="155" t="s">
        <v>711</v>
      </c>
      <c r="B545" s="156">
        <v>1</v>
      </c>
      <c r="C545" s="157">
        <v>1</v>
      </c>
    </row>
    <row r="546" spans="1:3" ht="13.5">
      <c r="A546" s="155" t="s">
        <v>712</v>
      </c>
      <c r="B546" s="156" t="s">
        <v>76</v>
      </c>
      <c r="C546" s="157" t="s">
        <v>76</v>
      </c>
    </row>
    <row r="547" spans="1:3" ht="13.5">
      <c r="A547" s="155" t="s">
        <v>713</v>
      </c>
      <c r="B547" s="156">
        <v>7</v>
      </c>
      <c r="C547" s="157">
        <v>24</v>
      </c>
    </row>
    <row r="548" spans="1:3" ht="13.5">
      <c r="A548" s="155" t="s">
        <v>714</v>
      </c>
      <c r="B548" s="156" t="s">
        <v>76</v>
      </c>
      <c r="C548" s="157" t="s">
        <v>76</v>
      </c>
    </row>
    <row r="549" spans="1:3" ht="13.5">
      <c r="A549" s="155" t="s">
        <v>715</v>
      </c>
      <c r="B549" s="156">
        <v>7</v>
      </c>
      <c r="C549" s="157">
        <v>24</v>
      </c>
    </row>
    <row r="550" spans="1:3" ht="13.5">
      <c r="A550" s="155" t="s">
        <v>716</v>
      </c>
      <c r="B550" s="156">
        <v>1739</v>
      </c>
      <c r="C550" s="157">
        <v>11859</v>
      </c>
    </row>
    <row r="551" spans="1:3" ht="13.5">
      <c r="A551" s="155" t="s">
        <v>717</v>
      </c>
      <c r="B551" s="156">
        <v>4</v>
      </c>
      <c r="C551" s="157">
        <v>12</v>
      </c>
    </row>
    <row r="552" spans="1:3" ht="13.5">
      <c r="A552" s="155" t="s">
        <v>718</v>
      </c>
      <c r="B552" s="156">
        <v>150</v>
      </c>
      <c r="C552" s="157">
        <v>1277</v>
      </c>
    </row>
    <row r="553" spans="1:3" ht="13.5">
      <c r="A553" s="155" t="s">
        <v>719</v>
      </c>
      <c r="B553" s="156">
        <v>592</v>
      </c>
      <c r="C553" s="157">
        <v>4622</v>
      </c>
    </row>
    <row r="554" spans="1:3" ht="13.5">
      <c r="A554" s="155" t="s">
        <v>720</v>
      </c>
      <c r="B554" s="156">
        <v>138</v>
      </c>
      <c r="C554" s="157">
        <v>1093</v>
      </c>
    </row>
    <row r="555" spans="1:3" ht="13.5">
      <c r="A555" s="155" t="s">
        <v>721</v>
      </c>
      <c r="B555" s="156">
        <v>178</v>
      </c>
      <c r="C555" s="157">
        <v>1165</v>
      </c>
    </row>
    <row r="556" spans="1:3" ht="13.5">
      <c r="A556" s="155" t="s">
        <v>722</v>
      </c>
      <c r="B556" s="156">
        <v>69</v>
      </c>
      <c r="C556" s="157">
        <v>591</v>
      </c>
    </row>
    <row r="557" spans="1:3" ht="13.5">
      <c r="A557" s="155" t="s">
        <v>723</v>
      </c>
      <c r="B557" s="156">
        <v>207</v>
      </c>
      <c r="C557" s="157">
        <v>1773</v>
      </c>
    </row>
    <row r="558" spans="1:3" ht="13.5">
      <c r="A558" s="155" t="s">
        <v>724</v>
      </c>
      <c r="B558" s="156">
        <v>160</v>
      </c>
      <c r="C558" s="157">
        <v>808</v>
      </c>
    </row>
    <row r="559" spans="1:3" ht="13.5">
      <c r="A559" s="155" t="s">
        <v>725</v>
      </c>
      <c r="B559" s="156">
        <v>70</v>
      </c>
      <c r="C559" s="157">
        <v>724</v>
      </c>
    </row>
    <row r="560" spans="1:3" ht="13.5">
      <c r="A560" s="155" t="s">
        <v>726</v>
      </c>
      <c r="B560" s="156">
        <v>334</v>
      </c>
      <c r="C560" s="157">
        <v>2069</v>
      </c>
    </row>
    <row r="561" spans="1:3" ht="13.5">
      <c r="A561" s="155" t="s">
        <v>727</v>
      </c>
      <c r="B561" s="156">
        <v>278</v>
      </c>
      <c r="C561" s="157">
        <v>1056</v>
      </c>
    </row>
    <row r="562" spans="1:3" ht="13.5">
      <c r="A562" s="155" t="s">
        <v>728</v>
      </c>
      <c r="B562" s="156">
        <v>86</v>
      </c>
      <c r="C562" s="157">
        <v>498</v>
      </c>
    </row>
    <row r="563" spans="1:3" ht="13.5">
      <c r="A563" s="155" t="s">
        <v>729</v>
      </c>
      <c r="B563" s="156">
        <v>65</v>
      </c>
      <c r="C563" s="157">
        <v>793</v>
      </c>
    </row>
    <row r="564" spans="1:3" ht="13.5">
      <c r="A564" s="155" t="s">
        <v>730</v>
      </c>
      <c r="B564" s="156">
        <v>17</v>
      </c>
      <c r="C564" s="157">
        <v>421</v>
      </c>
    </row>
    <row r="565" spans="1:3" ht="13.5">
      <c r="A565" s="155" t="s">
        <v>731</v>
      </c>
      <c r="B565" s="156">
        <v>25</v>
      </c>
      <c r="C565" s="157">
        <v>123</v>
      </c>
    </row>
    <row r="566" spans="1:3" ht="13.5">
      <c r="A566" s="155" t="s">
        <v>732</v>
      </c>
      <c r="B566" s="156">
        <v>23</v>
      </c>
      <c r="C566" s="157">
        <v>249</v>
      </c>
    </row>
    <row r="567" spans="1:3" ht="13.5">
      <c r="A567" s="155" t="s">
        <v>733</v>
      </c>
      <c r="B567" s="156">
        <v>117</v>
      </c>
      <c r="C567" s="157">
        <v>1323</v>
      </c>
    </row>
    <row r="568" spans="1:3" ht="13.5">
      <c r="A568" s="155" t="s">
        <v>734</v>
      </c>
      <c r="B568" s="156">
        <v>2</v>
      </c>
      <c r="C568" s="157">
        <v>4</v>
      </c>
    </row>
    <row r="569" spans="1:3" ht="13.5">
      <c r="A569" s="155" t="s">
        <v>735</v>
      </c>
      <c r="B569" s="156">
        <v>36</v>
      </c>
      <c r="C569" s="157">
        <v>261</v>
      </c>
    </row>
    <row r="570" spans="1:3" ht="13.5">
      <c r="A570" s="155" t="s">
        <v>736</v>
      </c>
      <c r="B570" s="156">
        <v>79</v>
      </c>
      <c r="C570" s="157">
        <v>1058</v>
      </c>
    </row>
    <row r="571" spans="1:3" s="154" customFormat="1" ht="24.75" customHeight="1">
      <c r="A571" s="151" t="s">
        <v>737</v>
      </c>
      <c r="B571" s="152">
        <v>1615</v>
      </c>
      <c r="C571" s="153">
        <v>8447</v>
      </c>
    </row>
    <row r="572" spans="1:3" ht="13.5">
      <c r="A572" s="155" t="s">
        <v>738</v>
      </c>
      <c r="B572" s="156">
        <v>1253</v>
      </c>
      <c r="C572" s="157">
        <v>3764</v>
      </c>
    </row>
    <row r="573" spans="1:3" ht="13.5">
      <c r="A573" s="155" t="s">
        <v>739</v>
      </c>
      <c r="B573" s="156">
        <v>2</v>
      </c>
      <c r="C573" s="157">
        <v>13</v>
      </c>
    </row>
    <row r="574" spans="1:3" ht="13.5">
      <c r="A574" s="155" t="s">
        <v>740</v>
      </c>
      <c r="B574" s="156">
        <v>191</v>
      </c>
      <c r="C574" s="157">
        <v>867</v>
      </c>
    </row>
    <row r="575" spans="1:3" ht="13.5">
      <c r="A575" s="155" t="s">
        <v>741</v>
      </c>
      <c r="B575" s="156">
        <v>174</v>
      </c>
      <c r="C575" s="157">
        <v>544</v>
      </c>
    </row>
    <row r="576" spans="1:3" ht="13.5">
      <c r="A576" s="155" t="s">
        <v>742</v>
      </c>
      <c r="B576" s="156">
        <v>17</v>
      </c>
      <c r="C576" s="157">
        <v>323</v>
      </c>
    </row>
    <row r="577" spans="1:3" ht="13.5">
      <c r="A577" s="155" t="s">
        <v>743</v>
      </c>
      <c r="B577" s="156">
        <v>326</v>
      </c>
      <c r="C577" s="157">
        <v>659</v>
      </c>
    </row>
    <row r="578" spans="1:3" ht="13.5">
      <c r="A578" s="155" t="s">
        <v>744</v>
      </c>
      <c r="B578" s="156">
        <v>622</v>
      </c>
      <c r="C578" s="157">
        <v>1600</v>
      </c>
    </row>
    <row r="579" spans="1:3" ht="13.5">
      <c r="A579" s="155" t="s">
        <v>745</v>
      </c>
      <c r="B579" s="156">
        <v>6</v>
      </c>
      <c r="C579" s="157">
        <v>33</v>
      </c>
    </row>
    <row r="580" spans="1:3" ht="13.5">
      <c r="A580" s="155" t="s">
        <v>746</v>
      </c>
      <c r="B580" s="156">
        <v>8</v>
      </c>
      <c r="C580" s="157">
        <v>215</v>
      </c>
    </row>
    <row r="581" spans="1:3" ht="13.5">
      <c r="A581" s="155" t="s">
        <v>747</v>
      </c>
      <c r="B581" s="156">
        <v>98</v>
      </c>
      <c r="C581" s="157">
        <v>377</v>
      </c>
    </row>
    <row r="582" spans="1:3" ht="13.5">
      <c r="A582" s="155" t="s">
        <v>748</v>
      </c>
      <c r="B582" s="156">
        <v>185</v>
      </c>
      <c r="C582" s="157">
        <v>1664</v>
      </c>
    </row>
    <row r="583" spans="1:3" ht="13.5">
      <c r="A583" s="155" t="s">
        <v>749</v>
      </c>
      <c r="B583" s="156" t="s">
        <v>76</v>
      </c>
      <c r="C583" s="157" t="s">
        <v>76</v>
      </c>
    </row>
    <row r="584" spans="1:3" ht="13.5">
      <c r="A584" s="155" t="s">
        <v>750</v>
      </c>
      <c r="B584" s="156">
        <v>29</v>
      </c>
      <c r="C584" s="157">
        <v>259</v>
      </c>
    </row>
    <row r="585" spans="1:3" ht="13.5">
      <c r="A585" s="155" t="s">
        <v>751</v>
      </c>
      <c r="B585" s="156">
        <v>14</v>
      </c>
      <c r="C585" s="157">
        <v>59</v>
      </c>
    </row>
    <row r="586" spans="1:3" ht="13.5">
      <c r="A586" s="155" t="s">
        <v>752</v>
      </c>
      <c r="B586" s="156">
        <v>3</v>
      </c>
      <c r="C586" s="157">
        <v>15</v>
      </c>
    </row>
    <row r="587" spans="1:3" ht="13.5">
      <c r="A587" s="155" t="s">
        <v>753</v>
      </c>
      <c r="B587" s="156">
        <v>5</v>
      </c>
      <c r="C587" s="157">
        <v>18</v>
      </c>
    </row>
    <row r="588" spans="1:3" ht="13.5">
      <c r="A588" s="155" t="s">
        <v>754</v>
      </c>
      <c r="B588" s="156">
        <v>57</v>
      </c>
      <c r="C588" s="157">
        <v>917</v>
      </c>
    </row>
    <row r="589" spans="1:3" ht="13.5">
      <c r="A589" s="155" t="s">
        <v>755</v>
      </c>
      <c r="B589" s="156">
        <v>36</v>
      </c>
      <c r="C589" s="157">
        <v>376</v>
      </c>
    </row>
    <row r="590" spans="1:3" ht="13.5">
      <c r="A590" s="155" t="s">
        <v>756</v>
      </c>
      <c r="B590" s="156">
        <v>18</v>
      </c>
      <c r="C590" s="157">
        <v>506</v>
      </c>
    </row>
    <row r="591" spans="1:3" ht="13.5">
      <c r="A591" s="155" t="s">
        <v>757</v>
      </c>
      <c r="B591" s="156">
        <v>3</v>
      </c>
      <c r="C591" s="157">
        <v>35</v>
      </c>
    </row>
    <row r="592" spans="1:3" ht="13.5">
      <c r="A592" s="155" t="s">
        <v>758</v>
      </c>
      <c r="B592" s="156">
        <v>77</v>
      </c>
      <c r="C592" s="157">
        <v>396</v>
      </c>
    </row>
    <row r="593" spans="1:3" ht="13.5">
      <c r="A593" s="155" t="s">
        <v>759</v>
      </c>
      <c r="B593" s="156">
        <v>12</v>
      </c>
      <c r="C593" s="157">
        <v>37</v>
      </c>
    </row>
    <row r="594" spans="1:3" ht="13.5">
      <c r="A594" s="155" t="s">
        <v>760</v>
      </c>
      <c r="B594" s="156">
        <v>65</v>
      </c>
      <c r="C594" s="157">
        <v>359</v>
      </c>
    </row>
    <row r="595" spans="1:3" ht="13.5">
      <c r="A595" s="155" t="s">
        <v>761</v>
      </c>
      <c r="B595" s="156">
        <v>177</v>
      </c>
      <c r="C595" s="157">
        <v>3019</v>
      </c>
    </row>
    <row r="596" spans="1:3" ht="13.5">
      <c r="A596" s="155" t="s">
        <v>762</v>
      </c>
      <c r="B596" s="156">
        <v>1</v>
      </c>
      <c r="C596" s="157">
        <v>85</v>
      </c>
    </row>
    <row r="597" spans="1:3" ht="13.5">
      <c r="A597" s="155" t="s">
        <v>763</v>
      </c>
      <c r="B597" s="156">
        <v>3</v>
      </c>
      <c r="C597" s="157">
        <v>88</v>
      </c>
    </row>
    <row r="598" spans="1:3" ht="13.5">
      <c r="A598" s="155" t="s">
        <v>764</v>
      </c>
      <c r="B598" s="156">
        <v>8</v>
      </c>
      <c r="C598" s="157">
        <v>113</v>
      </c>
    </row>
    <row r="599" spans="1:3" ht="13.5">
      <c r="A599" s="155" t="s">
        <v>765</v>
      </c>
      <c r="B599" s="156" t="s">
        <v>76</v>
      </c>
      <c r="C599" s="157" t="s">
        <v>76</v>
      </c>
    </row>
    <row r="600" spans="1:3" ht="13.5">
      <c r="A600" s="155" t="s">
        <v>766</v>
      </c>
      <c r="B600" s="156">
        <v>61</v>
      </c>
      <c r="C600" s="157">
        <v>1184</v>
      </c>
    </row>
    <row r="601" spans="1:3" ht="13.5">
      <c r="A601" s="155" t="s">
        <v>767</v>
      </c>
      <c r="B601" s="156">
        <v>13</v>
      </c>
      <c r="C601" s="157">
        <v>157</v>
      </c>
    </row>
    <row r="602" spans="1:3" ht="13.5">
      <c r="A602" s="155" t="s">
        <v>768</v>
      </c>
      <c r="B602" s="156">
        <v>2</v>
      </c>
      <c r="C602" s="157">
        <v>18</v>
      </c>
    </row>
    <row r="603" spans="1:3" ht="13.5">
      <c r="A603" s="155" t="s">
        <v>769</v>
      </c>
      <c r="B603" s="156">
        <v>10</v>
      </c>
      <c r="C603" s="157">
        <v>522</v>
      </c>
    </row>
    <row r="604" spans="1:3" ht="13.5">
      <c r="A604" s="155" t="s">
        <v>770</v>
      </c>
      <c r="B604" s="156">
        <v>11</v>
      </c>
      <c r="C604" s="157">
        <v>94</v>
      </c>
    </row>
    <row r="605" spans="1:3" ht="13.5">
      <c r="A605" s="155" t="s">
        <v>771</v>
      </c>
      <c r="B605" s="156">
        <v>1</v>
      </c>
      <c r="C605" s="157">
        <v>22</v>
      </c>
    </row>
    <row r="606" spans="1:3" ht="13.5">
      <c r="A606" s="155" t="s">
        <v>772</v>
      </c>
      <c r="B606" s="156">
        <v>3</v>
      </c>
      <c r="C606" s="157">
        <v>20</v>
      </c>
    </row>
    <row r="607" spans="1:3" ht="13.5">
      <c r="A607" s="155" t="s">
        <v>773</v>
      </c>
      <c r="B607" s="156">
        <v>4</v>
      </c>
      <c r="C607" s="157">
        <v>26</v>
      </c>
    </row>
    <row r="608" spans="1:3" ht="13.5">
      <c r="A608" s="155" t="s">
        <v>774</v>
      </c>
      <c r="B608" s="156">
        <v>17</v>
      </c>
      <c r="C608" s="157">
        <v>325</v>
      </c>
    </row>
    <row r="609" spans="1:3" ht="13.5">
      <c r="A609" s="155" t="s">
        <v>775</v>
      </c>
      <c r="B609" s="156">
        <v>3</v>
      </c>
      <c r="C609" s="157">
        <v>48</v>
      </c>
    </row>
    <row r="610" spans="1:3" ht="13.5">
      <c r="A610" s="155" t="s">
        <v>776</v>
      </c>
      <c r="B610" s="156">
        <v>66</v>
      </c>
      <c r="C610" s="157">
        <v>1129</v>
      </c>
    </row>
    <row r="611" spans="1:3" ht="13.5">
      <c r="A611" s="155" t="s">
        <v>777</v>
      </c>
      <c r="B611" s="156">
        <v>11</v>
      </c>
      <c r="C611" s="157">
        <v>27</v>
      </c>
    </row>
    <row r="612" spans="1:3" ht="13.5">
      <c r="A612" s="155" t="s">
        <v>778</v>
      </c>
      <c r="B612" s="156">
        <v>40</v>
      </c>
      <c r="C612" s="157">
        <v>958</v>
      </c>
    </row>
    <row r="613" spans="1:3" ht="13.5">
      <c r="A613" s="155" t="s">
        <v>779</v>
      </c>
      <c r="B613" s="156">
        <v>13</v>
      </c>
      <c r="C613" s="157">
        <v>133</v>
      </c>
    </row>
    <row r="614" spans="1:3" ht="13.5">
      <c r="A614" s="155" t="s">
        <v>780</v>
      </c>
      <c r="B614" s="156">
        <v>2</v>
      </c>
      <c r="C614" s="157">
        <v>11</v>
      </c>
    </row>
    <row r="615" spans="1:3" ht="13.5">
      <c r="A615" s="155" t="s">
        <v>781</v>
      </c>
      <c r="B615" s="156">
        <v>35</v>
      </c>
      <c r="C615" s="157">
        <v>372</v>
      </c>
    </row>
    <row r="616" spans="1:3" ht="13.5">
      <c r="A616" s="155" t="s">
        <v>782</v>
      </c>
      <c r="B616" s="156">
        <v>18</v>
      </c>
      <c r="C616" s="157">
        <v>246</v>
      </c>
    </row>
    <row r="617" spans="1:3" ht="13.5">
      <c r="A617" s="155" t="s">
        <v>783</v>
      </c>
      <c r="B617" s="156">
        <v>17</v>
      </c>
      <c r="C617" s="157">
        <v>126</v>
      </c>
    </row>
    <row r="618" spans="1:3" s="154" customFormat="1" ht="24.75" customHeight="1">
      <c r="A618" s="151" t="s">
        <v>784</v>
      </c>
      <c r="B618" s="152">
        <v>496</v>
      </c>
      <c r="C618" s="153">
        <v>4182</v>
      </c>
    </row>
    <row r="619" spans="1:3" ht="13.5">
      <c r="A619" s="155" t="s">
        <v>785</v>
      </c>
      <c r="B619" s="156">
        <v>62</v>
      </c>
      <c r="C619" s="157">
        <v>2279</v>
      </c>
    </row>
    <row r="620" spans="1:3" ht="13.5">
      <c r="A620" s="155" t="s">
        <v>786</v>
      </c>
      <c r="B620" s="156">
        <v>1</v>
      </c>
      <c r="C620" s="157">
        <v>6</v>
      </c>
    </row>
    <row r="621" spans="1:3" ht="13.5">
      <c r="A621" s="155" t="s">
        <v>787</v>
      </c>
      <c r="B621" s="156">
        <v>27</v>
      </c>
      <c r="C621" s="157">
        <v>546</v>
      </c>
    </row>
    <row r="622" spans="1:3" ht="13.5">
      <c r="A622" s="155" t="s">
        <v>788</v>
      </c>
      <c r="B622" s="156" t="s">
        <v>76</v>
      </c>
      <c r="C622" s="157" t="s">
        <v>76</v>
      </c>
    </row>
    <row r="623" spans="1:3" ht="13.5">
      <c r="A623" s="155" t="s">
        <v>789</v>
      </c>
      <c r="B623" s="156" t="s">
        <v>76</v>
      </c>
      <c r="C623" s="157" t="s">
        <v>76</v>
      </c>
    </row>
    <row r="624" spans="1:3" ht="13.5">
      <c r="A624" s="155" t="s">
        <v>790</v>
      </c>
      <c r="B624" s="156">
        <v>6</v>
      </c>
      <c r="C624" s="157">
        <v>474</v>
      </c>
    </row>
    <row r="625" spans="1:3" ht="13.5">
      <c r="A625" s="155" t="s">
        <v>791</v>
      </c>
      <c r="B625" s="156" t="s">
        <v>76</v>
      </c>
      <c r="C625" s="157" t="s">
        <v>76</v>
      </c>
    </row>
    <row r="626" spans="1:3" ht="13.5">
      <c r="A626" s="155" t="s">
        <v>792</v>
      </c>
      <c r="B626" s="156">
        <v>9</v>
      </c>
      <c r="C626" s="157">
        <v>864</v>
      </c>
    </row>
    <row r="627" spans="1:3" ht="13.5">
      <c r="A627" s="155" t="s">
        <v>793</v>
      </c>
      <c r="B627" s="156">
        <v>19</v>
      </c>
      <c r="C627" s="157">
        <v>389</v>
      </c>
    </row>
    <row r="628" spans="1:3" ht="13.5">
      <c r="A628" s="155" t="s">
        <v>794</v>
      </c>
      <c r="B628" s="156" t="s">
        <v>76</v>
      </c>
      <c r="C628" s="157" t="s">
        <v>76</v>
      </c>
    </row>
    <row r="629" spans="1:3" ht="13.5">
      <c r="A629" s="155" t="s">
        <v>795</v>
      </c>
      <c r="B629" s="156">
        <v>434</v>
      </c>
      <c r="C629" s="157">
        <v>1903</v>
      </c>
    </row>
    <row r="630" spans="1:3" ht="13.5">
      <c r="A630" s="155" t="s">
        <v>796</v>
      </c>
      <c r="B630" s="156">
        <v>1</v>
      </c>
      <c r="C630" s="157">
        <v>1</v>
      </c>
    </row>
    <row r="631" spans="1:3" ht="13.5">
      <c r="A631" s="155" t="s">
        <v>797</v>
      </c>
      <c r="B631" s="156">
        <v>7</v>
      </c>
      <c r="C631" s="157">
        <v>57</v>
      </c>
    </row>
    <row r="632" spans="1:3" ht="13.5">
      <c r="A632" s="155" t="s">
        <v>798</v>
      </c>
      <c r="B632" s="156" t="s">
        <v>76</v>
      </c>
      <c r="C632" s="157" t="s">
        <v>76</v>
      </c>
    </row>
    <row r="633" spans="1:3" ht="13.5">
      <c r="A633" s="155" t="s">
        <v>799</v>
      </c>
      <c r="B633" s="156" t="s">
        <v>76</v>
      </c>
      <c r="C633" s="157" t="s">
        <v>76</v>
      </c>
    </row>
    <row r="634" spans="1:3" ht="13.5">
      <c r="A634" s="155" t="s">
        <v>800</v>
      </c>
      <c r="B634" s="156">
        <v>6</v>
      </c>
      <c r="C634" s="157">
        <v>56</v>
      </c>
    </row>
    <row r="635" spans="1:3" ht="13.5">
      <c r="A635" s="155" t="s">
        <v>801</v>
      </c>
      <c r="B635" s="156">
        <v>1</v>
      </c>
      <c r="C635" s="157">
        <v>1</v>
      </c>
    </row>
    <row r="636" spans="1:3" ht="13.5">
      <c r="A636" s="155" t="s">
        <v>802</v>
      </c>
      <c r="B636" s="156" t="s">
        <v>76</v>
      </c>
      <c r="C636" s="157" t="s">
        <v>76</v>
      </c>
    </row>
    <row r="637" spans="1:3" ht="13.5">
      <c r="A637" s="155" t="s">
        <v>803</v>
      </c>
      <c r="B637" s="156">
        <v>3</v>
      </c>
      <c r="C637" s="157">
        <v>58</v>
      </c>
    </row>
    <row r="638" spans="1:3" ht="13.5">
      <c r="A638" s="155" t="s">
        <v>804</v>
      </c>
      <c r="B638" s="156">
        <v>146</v>
      </c>
      <c r="C638" s="157">
        <v>822</v>
      </c>
    </row>
    <row r="639" spans="1:3" ht="13.5">
      <c r="A639" s="155" t="s">
        <v>805</v>
      </c>
      <c r="B639" s="156">
        <v>261</v>
      </c>
      <c r="C639" s="157">
        <v>817</v>
      </c>
    </row>
    <row r="640" spans="1:3" ht="13.5">
      <c r="A640" s="155" t="s">
        <v>806</v>
      </c>
      <c r="B640" s="156">
        <v>67</v>
      </c>
      <c r="C640" s="157">
        <v>126</v>
      </c>
    </row>
    <row r="641" spans="1:3" ht="13.5">
      <c r="A641" s="155" t="s">
        <v>807</v>
      </c>
      <c r="B641" s="156">
        <v>17</v>
      </c>
      <c r="C641" s="157">
        <v>26</v>
      </c>
    </row>
    <row r="642" spans="1:3" ht="13.5">
      <c r="A642" s="155" t="s">
        <v>808</v>
      </c>
      <c r="B642" s="156">
        <v>15</v>
      </c>
      <c r="C642" s="157">
        <v>20</v>
      </c>
    </row>
    <row r="643" spans="1:3" ht="13.5">
      <c r="A643" s="155" t="s">
        <v>809</v>
      </c>
      <c r="B643" s="156">
        <v>16</v>
      </c>
      <c r="C643" s="157">
        <v>20</v>
      </c>
    </row>
    <row r="644" spans="1:3" ht="13.5">
      <c r="A644" s="155" t="s">
        <v>810</v>
      </c>
      <c r="B644" s="156">
        <v>33</v>
      </c>
      <c r="C644" s="157">
        <v>149</v>
      </c>
    </row>
    <row r="645" spans="1:3" ht="13.5">
      <c r="A645" s="155" t="s">
        <v>811</v>
      </c>
      <c r="B645" s="156">
        <v>44</v>
      </c>
      <c r="C645" s="157">
        <v>249</v>
      </c>
    </row>
    <row r="646" spans="1:3" ht="13.5">
      <c r="A646" s="155" t="s">
        <v>812</v>
      </c>
      <c r="B646" s="156">
        <v>69</v>
      </c>
      <c r="C646" s="157">
        <v>227</v>
      </c>
    </row>
    <row r="647" spans="1:3" ht="13.5">
      <c r="A647" s="155" t="s">
        <v>813</v>
      </c>
      <c r="B647" s="156">
        <v>16</v>
      </c>
      <c r="C647" s="157">
        <v>148</v>
      </c>
    </row>
    <row r="648" spans="1:3" s="154" customFormat="1" ht="24.75" customHeight="1">
      <c r="A648" s="151" t="s">
        <v>814</v>
      </c>
      <c r="B648" s="152">
        <v>1299</v>
      </c>
      <c r="C648" s="153">
        <v>23110</v>
      </c>
    </row>
    <row r="649" spans="1:3" ht="13.5">
      <c r="A649" s="155" t="s">
        <v>815</v>
      </c>
      <c r="B649" s="156">
        <v>811</v>
      </c>
      <c r="C649" s="157">
        <v>12374</v>
      </c>
    </row>
    <row r="650" spans="1:3" ht="13.5">
      <c r="A650" s="155" t="s">
        <v>816</v>
      </c>
      <c r="B650" s="156" t="s">
        <v>76</v>
      </c>
      <c r="C650" s="157" t="s">
        <v>76</v>
      </c>
    </row>
    <row r="651" spans="1:3" ht="13.5">
      <c r="A651" s="155" t="s">
        <v>817</v>
      </c>
      <c r="B651" s="156">
        <v>26</v>
      </c>
      <c r="C651" s="157">
        <v>6304</v>
      </c>
    </row>
    <row r="652" spans="1:3" ht="13.5">
      <c r="A652" s="155" t="s">
        <v>818</v>
      </c>
      <c r="B652" s="156">
        <v>304</v>
      </c>
      <c r="C652" s="157">
        <v>3918</v>
      </c>
    </row>
    <row r="653" spans="1:3" ht="13.5">
      <c r="A653" s="155" t="s">
        <v>819</v>
      </c>
      <c r="B653" s="156">
        <v>207</v>
      </c>
      <c r="C653" s="157">
        <v>1338</v>
      </c>
    </row>
    <row r="654" spans="1:3" ht="13.5">
      <c r="A654" s="155" t="s">
        <v>820</v>
      </c>
      <c r="B654" s="156">
        <v>7</v>
      </c>
      <c r="C654" s="157">
        <v>62</v>
      </c>
    </row>
    <row r="655" spans="1:3" ht="13.5">
      <c r="A655" s="155" t="s">
        <v>821</v>
      </c>
      <c r="B655" s="156">
        <v>1</v>
      </c>
      <c r="C655" s="157">
        <v>1</v>
      </c>
    </row>
    <row r="656" spans="1:3" ht="13.5">
      <c r="A656" s="155" t="s">
        <v>822</v>
      </c>
      <c r="B656" s="156">
        <v>6</v>
      </c>
      <c r="C656" s="157">
        <v>61</v>
      </c>
    </row>
    <row r="657" spans="1:3" ht="13.5">
      <c r="A657" s="155" t="s">
        <v>823</v>
      </c>
      <c r="B657" s="156">
        <v>241</v>
      </c>
      <c r="C657" s="157">
        <v>595</v>
      </c>
    </row>
    <row r="658" spans="1:3" ht="13.5">
      <c r="A658" s="155" t="s">
        <v>824</v>
      </c>
      <c r="B658" s="156">
        <v>26</v>
      </c>
      <c r="C658" s="157">
        <v>157</v>
      </c>
    </row>
    <row r="659" spans="1:3" ht="13.5">
      <c r="A659" s="155" t="s">
        <v>825</v>
      </c>
      <c r="B659" s="156">
        <v>21</v>
      </c>
      <c r="C659" s="157">
        <v>66</v>
      </c>
    </row>
    <row r="660" spans="1:3" ht="13.5">
      <c r="A660" s="155" t="s">
        <v>826</v>
      </c>
      <c r="B660" s="156">
        <v>5</v>
      </c>
      <c r="C660" s="157">
        <v>91</v>
      </c>
    </row>
    <row r="661" spans="1:3" ht="13.5">
      <c r="A661" s="155" t="s">
        <v>827</v>
      </c>
      <c r="B661" s="156">
        <v>10</v>
      </c>
      <c r="C661" s="157">
        <v>252</v>
      </c>
    </row>
    <row r="662" spans="1:3" ht="13.5">
      <c r="A662" s="155" t="s">
        <v>828</v>
      </c>
      <c r="B662" s="156" t="s">
        <v>76</v>
      </c>
      <c r="C662" s="157" t="s">
        <v>76</v>
      </c>
    </row>
    <row r="663" spans="1:3" ht="13.5">
      <c r="A663" s="155" t="s">
        <v>829</v>
      </c>
      <c r="B663" s="156" t="s">
        <v>76</v>
      </c>
      <c r="C663" s="157" t="s">
        <v>76</v>
      </c>
    </row>
    <row r="664" spans="1:3" ht="13.5">
      <c r="A664" s="155" t="s">
        <v>830</v>
      </c>
      <c r="B664" s="156">
        <v>7</v>
      </c>
      <c r="C664" s="157">
        <v>233</v>
      </c>
    </row>
    <row r="665" spans="1:3" ht="13.5">
      <c r="A665" s="155" t="s">
        <v>831</v>
      </c>
      <c r="B665" s="156">
        <v>3</v>
      </c>
      <c r="C665" s="157">
        <v>19</v>
      </c>
    </row>
    <row r="666" spans="1:3" ht="13.5">
      <c r="A666" s="155" t="s">
        <v>832</v>
      </c>
      <c r="B666" s="156">
        <v>478</v>
      </c>
      <c r="C666" s="157">
        <v>10484</v>
      </c>
    </row>
    <row r="667" spans="1:3" ht="13.5">
      <c r="A667" s="155" t="s">
        <v>833</v>
      </c>
      <c r="B667" s="156">
        <v>1</v>
      </c>
      <c r="C667" s="157">
        <v>1</v>
      </c>
    </row>
    <row r="668" spans="1:3" ht="13.5">
      <c r="A668" s="155" t="s">
        <v>834</v>
      </c>
      <c r="B668" s="156">
        <v>4</v>
      </c>
      <c r="C668" s="157">
        <v>68</v>
      </c>
    </row>
    <row r="669" spans="1:3" ht="13.5">
      <c r="A669" s="155" t="s">
        <v>835</v>
      </c>
      <c r="B669" s="156" t="s">
        <v>76</v>
      </c>
      <c r="C669" s="157" t="s">
        <v>76</v>
      </c>
    </row>
    <row r="670" spans="1:3" ht="13.5">
      <c r="A670" s="155" t="s">
        <v>836</v>
      </c>
      <c r="B670" s="156">
        <v>96</v>
      </c>
      <c r="C670" s="157">
        <v>2162</v>
      </c>
    </row>
    <row r="671" spans="1:3" ht="13.5">
      <c r="A671" s="155" t="s">
        <v>837</v>
      </c>
      <c r="B671" s="156">
        <v>69</v>
      </c>
      <c r="C671" s="157">
        <v>1377</v>
      </c>
    </row>
    <row r="672" spans="1:3" ht="13.5">
      <c r="A672" s="155" t="s">
        <v>838</v>
      </c>
      <c r="B672" s="156">
        <v>27</v>
      </c>
      <c r="C672" s="157">
        <v>785</v>
      </c>
    </row>
    <row r="673" spans="1:3" ht="13.5">
      <c r="A673" s="155" t="s">
        <v>839</v>
      </c>
      <c r="B673" s="156">
        <v>308</v>
      </c>
      <c r="C673" s="157">
        <v>6687</v>
      </c>
    </row>
    <row r="674" spans="1:3" ht="13.5">
      <c r="A674" s="155" t="s">
        <v>840</v>
      </c>
      <c r="B674" s="156">
        <v>23</v>
      </c>
      <c r="C674" s="157">
        <v>1308</v>
      </c>
    </row>
    <row r="675" spans="1:3" ht="13.5">
      <c r="A675" s="155" t="s">
        <v>841</v>
      </c>
      <c r="B675" s="156">
        <v>11</v>
      </c>
      <c r="C675" s="157">
        <v>557</v>
      </c>
    </row>
    <row r="676" spans="1:3" ht="13.5">
      <c r="A676" s="155" t="s">
        <v>842</v>
      </c>
      <c r="B676" s="156">
        <v>124</v>
      </c>
      <c r="C676" s="157">
        <v>2535</v>
      </c>
    </row>
    <row r="677" spans="1:3" ht="13.5">
      <c r="A677" s="155" t="s">
        <v>843</v>
      </c>
      <c r="B677" s="156">
        <v>36</v>
      </c>
      <c r="C677" s="157">
        <v>814</v>
      </c>
    </row>
    <row r="678" spans="1:3" ht="13.5">
      <c r="A678" s="155" t="s">
        <v>844</v>
      </c>
      <c r="B678" s="156">
        <v>55</v>
      </c>
      <c r="C678" s="157">
        <v>590</v>
      </c>
    </row>
    <row r="679" spans="1:3" ht="13.5">
      <c r="A679" s="155" t="s">
        <v>845</v>
      </c>
      <c r="B679" s="156">
        <v>17</v>
      </c>
      <c r="C679" s="157">
        <v>285</v>
      </c>
    </row>
    <row r="680" spans="1:3" ht="13.5">
      <c r="A680" s="155" t="s">
        <v>846</v>
      </c>
      <c r="B680" s="156">
        <v>42</v>
      </c>
      <c r="C680" s="157">
        <v>598</v>
      </c>
    </row>
    <row r="681" spans="1:3" ht="13.5">
      <c r="A681" s="155" t="s">
        <v>847</v>
      </c>
      <c r="B681" s="156">
        <v>63</v>
      </c>
      <c r="C681" s="157">
        <v>1212</v>
      </c>
    </row>
    <row r="682" spans="1:3" ht="13.5">
      <c r="A682" s="155" t="s">
        <v>848</v>
      </c>
      <c r="B682" s="156">
        <v>6</v>
      </c>
      <c r="C682" s="157">
        <v>354</v>
      </c>
    </row>
    <row r="683" spans="1:3" ht="13.5">
      <c r="A683" s="155" t="s">
        <v>849</v>
      </c>
      <c r="B683" s="156">
        <v>1</v>
      </c>
      <c r="C683" s="157">
        <v>2</v>
      </c>
    </row>
    <row r="684" spans="1:3" ht="13.5">
      <c r="A684" s="155" t="s">
        <v>850</v>
      </c>
      <c r="B684" s="156">
        <v>5</v>
      </c>
      <c r="C684" s="157">
        <v>352</v>
      </c>
    </row>
    <row r="685" spans="1:3" s="154" customFormat="1" ht="24.75" customHeight="1">
      <c r="A685" s="151" t="s">
        <v>851</v>
      </c>
      <c r="B685" s="152">
        <v>90</v>
      </c>
      <c r="C685" s="153">
        <v>970</v>
      </c>
    </row>
    <row r="686" spans="1:3" ht="13.5">
      <c r="A686" s="155" t="s">
        <v>852</v>
      </c>
      <c r="B686" s="156">
        <v>59</v>
      </c>
      <c r="C686" s="157">
        <v>482</v>
      </c>
    </row>
    <row r="687" spans="1:3" ht="13.5">
      <c r="A687" s="155" t="s">
        <v>853</v>
      </c>
      <c r="B687" s="156" t="s">
        <v>76</v>
      </c>
      <c r="C687" s="157" t="s">
        <v>76</v>
      </c>
    </row>
    <row r="688" spans="1:3" ht="13.5">
      <c r="A688" s="155" t="s">
        <v>854</v>
      </c>
      <c r="B688" s="156">
        <v>55</v>
      </c>
      <c r="C688" s="157">
        <v>472</v>
      </c>
    </row>
    <row r="689" spans="1:3" ht="13.5">
      <c r="A689" s="155" t="s">
        <v>855</v>
      </c>
      <c r="B689" s="156">
        <v>4</v>
      </c>
      <c r="C689" s="157">
        <v>10</v>
      </c>
    </row>
    <row r="690" spans="1:3" ht="13.5">
      <c r="A690" s="155" t="s">
        <v>856</v>
      </c>
      <c r="B690" s="156">
        <v>31</v>
      </c>
      <c r="C690" s="157">
        <v>488</v>
      </c>
    </row>
    <row r="691" spans="1:3" ht="13.5">
      <c r="A691" s="155" t="s">
        <v>857</v>
      </c>
      <c r="B691" s="156">
        <v>1</v>
      </c>
      <c r="C691" s="157">
        <v>9</v>
      </c>
    </row>
    <row r="692" spans="1:3" ht="13.5">
      <c r="A692" s="155" t="s">
        <v>858</v>
      </c>
      <c r="B692" s="156">
        <v>26</v>
      </c>
      <c r="C692" s="157">
        <v>462</v>
      </c>
    </row>
    <row r="693" spans="1:3" ht="13.5">
      <c r="A693" s="155" t="s">
        <v>859</v>
      </c>
      <c r="B693" s="156">
        <v>4</v>
      </c>
      <c r="C693" s="157">
        <v>17</v>
      </c>
    </row>
    <row r="694" spans="1:3" s="154" customFormat="1" ht="24.75" customHeight="1">
      <c r="A694" s="151" t="s">
        <v>860</v>
      </c>
      <c r="B694" s="152">
        <v>984</v>
      </c>
      <c r="C694" s="153">
        <v>13714</v>
      </c>
    </row>
    <row r="695" spans="1:3" ht="13.5">
      <c r="A695" s="155" t="s">
        <v>861</v>
      </c>
      <c r="B695" s="156">
        <v>49</v>
      </c>
      <c r="C695" s="157">
        <v>849</v>
      </c>
    </row>
    <row r="696" spans="1:3" ht="13.5">
      <c r="A696" s="155" t="s">
        <v>862</v>
      </c>
      <c r="B696" s="156" t="s">
        <v>76</v>
      </c>
      <c r="C696" s="157" t="s">
        <v>76</v>
      </c>
    </row>
    <row r="697" spans="1:3" ht="13.5">
      <c r="A697" s="155" t="s">
        <v>863</v>
      </c>
      <c r="B697" s="156">
        <v>27</v>
      </c>
      <c r="C697" s="157">
        <v>644</v>
      </c>
    </row>
    <row r="698" spans="1:3" ht="13.5">
      <c r="A698" s="155" t="s">
        <v>864</v>
      </c>
      <c r="B698" s="156">
        <v>22</v>
      </c>
      <c r="C698" s="157">
        <v>205</v>
      </c>
    </row>
    <row r="699" spans="1:3" ht="13.5">
      <c r="A699" s="155" t="s">
        <v>865</v>
      </c>
      <c r="B699" s="156" t="s">
        <v>76</v>
      </c>
      <c r="C699" s="157" t="s">
        <v>76</v>
      </c>
    </row>
    <row r="700" spans="1:3" ht="13.5">
      <c r="A700" s="155" t="s">
        <v>866</v>
      </c>
      <c r="B700" s="156">
        <v>246</v>
      </c>
      <c r="C700" s="157">
        <v>1063</v>
      </c>
    </row>
    <row r="701" spans="1:3" ht="13.5">
      <c r="A701" s="155" t="s">
        <v>867</v>
      </c>
      <c r="B701" s="156">
        <v>1</v>
      </c>
      <c r="C701" s="157">
        <v>7</v>
      </c>
    </row>
    <row r="702" spans="1:3" ht="13.5">
      <c r="A702" s="155" t="s">
        <v>868</v>
      </c>
      <c r="B702" s="156">
        <v>245</v>
      </c>
      <c r="C702" s="157">
        <v>1056</v>
      </c>
    </row>
    <row r="703" spans="1:3" ht="13.5">
      <c r="A703" s="155" t="s">
        <v>869</v>
      </c>
      <c r="B703" s="156">
        <v>101</v>
      </c>
      <c r="C703" s="157">
        <v>993</v>
      </c>
    </row>
    <row r="704" spans="1:3" ht="13.5">
      <c r="A704" s="155" t="s">
        <v>870</v>
      </c>
      <c r="B704" s="156">
        <v>1</v>
      </c>
      <c r="C704" s="157">
        <v>17</v>
      </c>
    </row>
    <row r="705" spans="1:3" ht="13.5">
      <c r="A705" s="155" t="s">
        <v>871</v>
      </c>
      <c r="B705" s="156">
        <v>58</v>
      </c>
      <c r="C705" s="157">
        <v>758</v>
      </c>
    </row>
    <row r="706" spans="1:3" ht="13.5">
      <c r="A706" s="155" t="s">
        <v>872</v>
      </c>
      <c r="B706" s="156">
        <v>29</v>
      </c>
      <c r="C706" s="157">
        <v>185</v>
      </c>
    </row>
    <row r="707" spans="1:3" ht="13.5">
      <c r="A707" s="155" t="s">
        <v>873</v>
      </c>
      <c r="B707" s="156">
        <v>5</v>
      </c>
      <c r="C707" s="157">
        <v>11</v>
      </c>
    </row>
    <row r="708" spans="1:3" ht="13.5">
      <c r="A708" s="155" t="s">
        <v>874</v>
      </c>
      <c r="B708" s="156">
        <v>8</v>
      </c>
      <c r="C708" s="157">
        <v>22</v>
      </c>
    </row>
    <row r="709" spans="1:3" ht="13.5">
      <c r="A709" s="155" t="s">
        <v>875</v>
      </c>
      <c r="B709" s="156">
        <v>82</v>
      </c>
      <c r="C709" s="157">
        <v>4465</v>
      </c>
    </row>
    <row r="710" spans="1:3" ht="13.5">
      <c r="A710" s="155" t="s">
        <v>876</v>
      </c>
      <c r="B710" s="156">
        <v>1</v>
      </c>
      <c r="C710" s="157">
        <v>7</v>
      </c>
    </row>
    <row r="711" spans="1:3" ht="13.5">
      <c r="A711" s="155" t="s">
        <v>877</v>
      </c>
      <c r="B711" s="156">
        <v>15</v>
      </c>
      <c r="C711" s="157">
        <v>100</v>
      </c>
    </row>
    <row r="712" spans="1:3" ht="13.5">
      <c r="A712" s="155" t="s">
        <v>878</v>
      </c>
      <c r="B712" s="156">
        <v>66</v>
      </c>
      <c r="C712" s="157">
        <v>4358</v>
      </c>
    </row>
    <row r="713" spans="1:3" ht="13.5">
      <c r="A713" s="155" t="s">
        <v>879</v>
      </c>
      <c r="B713" s="156">
        <v>210</v>
      </c>
      <c r="C713" s="157">
        <v>5361</v>
      </c>
    </row>
    <row r="714" spans="1:3" ht="13.5">
      <c r="A714" s="155" t="s">
        <v>880</v>
      </c>
      <c r="B714" s="156" t="s">
        <v>76</v>
      </c>
      <c r="C714" s="157" t="s">
        <v>76</v>
      </c>
    </row>
    <row r="715" spans="1:3" ht="13.5">
      <c r="A715" s="155" t="s">
        <v>881</v>
      </c>
      <c r="B715" s="156">
        <v>5</v>
      </c>
      <c r="C715" s="157">
        <v>19</v>
      </c>
    </row>
    <row r="716" spans="1:3" ht="13.5">
      <c r="A716" s="155" t="s">
        <v>882</v>
      </c>
      <c r="B716" s="156">
        <v>77</v>
      </c>
      <c r="C716" s="157">
        <v>1702</v>
      </c>
    </row>
    <row r="717" spans="1:3" ht="13.5">
      <c r="A717" s="155" t="s">
        <v>883</v>
      </c>
      <c r="B717" s="156">
        <v>19</v>
      </c>
      <c r="C717" s="157">
        <v>952</v>
      </c>
    </row>
    <row r="718" spans="1:3" ht="13.5">
      <c r="A718" s="155" t="s">
        <v>884</v>
      </c>
      <c r="B718" s="156">
        <v>109</v>
      </c>
      <c r="C718" s="157">
        <v>2688</v>
      </c>
    </row>
    <row r="719" spans="1:3" ht="13.5">
      <c r="A719" s="155" t="s">
        <v>885</v>
      </c>
      <c r="B719" s="156">
        <v>72</v>
      </c>
      <c r="C719" s="157">
        <v>344</v>
      </c>
    </row>
    <row r="720" spans="1:3" ht="13.5">
      <c r="A720" s="155" t="s">
        <v>886</v>
      </c>
      <c r="B720" s="156">
        <v>31</v>
      </c>
      <c r="C720" s="157">
        <v>149</v>
      </c>
    </row>
    <row r="721" spans="1:3" ht="13.5">
      <c r="A721" s="155" t="s">
        <v>887</v>
      </c>
      <c r="B721" s="156">
        <v>7</v>
      </c>
      <c r="C721" s="157">
        <v>18</v>
      </c>
    </row>
    <row r="722" spans="1:3" ht="13.5">
      <c r="A722" s="155" t="s">
        <v>888</v>
      </c>
      <c r="B722" s="156">
        <v>2</v>
      </c>
      <c r="C722" s="157">
        <v>6</v>
      </c>
    </row>
    <row r="723" spans="1:3" ht="13.5">
      <c r="A723" s="155" t="s">
        <v>889</v>
      </c>
      <c r="B723" s="156">
        <v>1</v>
      </c>
      <c r="C723" s="157">
        <v>2</v>
      </c>
    </row>
    <row r="724" spans="1:3" ht="13.5">
      <c r="A724" s="155" t="s">
        <v>890</v>
      </c>
      <c r="B724" s="156">
        <v>31</v>
      </c>
      <c r="C724" s="157">
        <v>169</v>
      </c>
    </row>
    <row r="725" spans="1:3" ht="13.5">
      <c r="A725" s="155" t="s">
        <v>891</v>
      </c>
      <c r="B725" s="156">
        <v>216</v>
      </c>
      <c r="C725" s="157">
        <v>575</v>
      </c>
    </row>
    <row r="726" spans="1:3" ht="13.5">
      <c r="A726" s="155" t="s">
        <v>892</v>
      </c>
      <c r="B726" s="156">
        <v>28</v>
      </c>
      <c r="C726" s="157">
        <v>100</v>
      </c>
    </row>
    <row r="727" spans="1:3" ht="13.5">
      <c r="A727" s="155" t="s">
        <v>893</v>
      </c>
      <c r="B727" s="156">
        <v>149</v>
      </c>
      <c r="C727" s="157">
        <v>407</v>
      </c>
    </row>
    <row r="728" spans="1:3" ht="13.5">
      <c r="A728" s="155" t="s">
        <v>894</v>
      </c>
      <c r="B728" s="156">
        <v>18</v>
      </c>
      <c r="C728" s="157">
        <v>26</v>
      </c>
    </row>
    <row r="729" spans="1:3" ht="13.5">
      <c r="A729" s="155" t="s">
        <v>895</v>
      </c>
      <c r="B729" s="156">
        <v>21</v>
      </c>
      <c r="C729" s="157">
        <v>42</v>
      </c>
    </row>
    <row r="730" spans="1:3" ht="13.5">
      <c r="A730" s="155" t="s">
        <v>896</v>
      </c>
      <c r="B730" s="156">
        <v>8</v>
      </c>
      <c r="C730" s="157">
        <v>64</v>
      </c>
    </row>
    <row r="731" spans="1:3" ht="13.5">
      <c r="A731" s="155" t="s">
        <v>897</v>
      </c>
      <c r="B731" s="156" t="s">
        <v>76</v>
      </c>
      <c r="C731" s="157" t="s">
        <v>76</v>
      </c>
    </row>
    <row r="732" spans="1:3" ht="13.5">
      <c r="A732" s="155" t="s">
        <v>898</v>
      </c>
      <c r="B732" s="156">
        <v>6</v>
      </c>
      <c r="C732" s="157">
        <v>54</v>
      </c>
    </row>
    <row r="733" spans="1:3" ht="13.5">
      <c r="A733" s="155" t="s">
        <v>899</v>
      </c>
      <c r="B733" s="156" t="s">
        <v>76</v>
      </c>
      <c r="C733" s="157" t="s">
        <v>76</v>
      </c>
    </row>
    <row r="734" spans="1:3" ht="13.5">
      <c r="A734" s="158" t="s">
        <v>900</v>
      </c>
      <c r="B734" s="156">
        <v>2</v>
      </c>
      <c r="C734" s="159">
        <v>10</v>
      </c>
    </row>
    <row r="735" spans="1:3" ht="20.25" customHeight="1">
      <c r="A735" s="160"/>
      <c r="B735" s="161"/>
      <c r="C735" s="162"/>
    </row>
    <row r="736" spans="1:3" ht="15.75" customHeight="1">
      <c r="A736" s="163" t="s">
        <v>905</v>
      </c>
      <c r="B736" s="164"/>
      <c r="C736" s="164"/>
    </row>
    <row r="737" spans="1:3" ht="13.5">
      <c r="A737" s="165"/>
      <c r="B737" s="164"/>
      <c r="C737" s="16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2018-03-16T01:18:38Z</cp:lastPrinted>
  <dcterms:created xsi:type="dcterms:W3CDTF">2003-01-28T23:46:53Z</dcterms:created>
  <dcterms:modified xsi:type="dcterms:W3CDTF">2018-04-02T07:05:59Z</dcterms:modified>
  <cp:category/>
  <cp:version/>
  <cp:contentType/>
  <cp:contentStatus/>
</cp:coreProperties>
</file>