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介護・高齢担当\11_自主点検表\【R6改正】自主点検表\勤務表\"/>
    </mc:Choice>
  </mc:AlternateContent>
  <bookViews>
    <workbookView xWindow="-105" yWindow="-105" windowWidth="23250" windowHeight="12570" tabRatio="665"/>
  </bookViews>
  <sheets>
    <sheet name="勤務表" sheetId="1" r:id="rId1"/>
    <sheet name="記入方法" sheetId="5" r:id="rId2"/>
    <sheet name="【記載例】勤務表" sheetId="10" r:id="rId3"/>
    <sheet name="プルダウン・リスト" sheetId="2" r:id="rId4"/>
  </sheets>
  <definedNames>
    <definedName name="_xlnm.Print_Area" localSheetId="2">【記載例】勤務表!$A$1:$BE$31</definedName>
    <definedName name="_xlnm.Print_Area" localSheetId="1">記入方法!$A$1:$P$48</definedName>
    <definedName name="_xlnm.Print_Area" localSheetId="0">勤務表!$A$1:$BE$31</definedName>
    <definedName name="_xlnm.Print_Titles" localSheetId="2">【記載例】勤務表!$1:$12</definedName>
    <definedName name="_xlnm.Print_Titles" localSheetId="0">勤務表!$1:$12</definedName>
    <definedName name="介護職員">プルダウン・リスト!$E$13:$E$25</definedName>
    <definedName name="看護職員">プルダウン・リスト!$D$13:$D$25</definedName>
    <definedName name="管理者">プルダウン・リスト!$C$13:$C$25</definedName>
    <definedName name="職種">プルダウン・リスト!$C$12:$K$12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8" i="10" l="1"/>
  <c r="AU8" i="1"/>
  <c r="AU22" i="10" l="1"/>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X10" i="10" l="1"/>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AW26" i="10" l="1"/>
  <c r="AW29" i="10"/>
  <c r="AW15" i="10"/>
  <c r="AW30" i="10"/>
  <c r="AW28" i="10"/>
  <c r="AW20" i="10"/>
  <c r="AW16" i="10"/>
  <c r="AW24" i="10"/>
  <c r="AW14" i="10"/>
  <c r="AW25" i="10"/>
  <c r="AW19" i="10"/>
  <c r="AW13" i="10"/>
  <c r="AW23" i="10"/>
  <c r="AW27" i="10"/>
  <c r="AW22" i="10"/>
  <c r="AW18" i="10"/>
  <c r="AU19" i="1" l="1"/>
  <c r="AU17" i="1"/>
  <c r="AU18" i="1"/>
  <c r="AU20" i="1"/>
  <c r="AU21" i="1"/>
  <c r="AU22" i="1"/>
  <c r="AU23" i="1"/>
  <c r="AU24" i="1"/>
  <c r="AU25" i="1"/>
  <c r="AU26" i="1"/>
  <c r="AU27" i="1"/>
  <c r="AU28" i="1"/>
  <c r="AU29" i="1"/>
  <c r="AU30" i="1"/>
  <c r="AU16" i="1"/>
  <c r="AU15" i="1"/>
  <c r="AU14" i="1"/>
  <c r="AU13" i="1"/>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AS11" i="1" s="1"/>
  <c r="AS12" i="1" s="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<sst xmlns="http://schemas.openxmlformats.org/spreadsheetml/2006/main" count="208" uniqueCount="113">
  <si>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</si>
  <si>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</si>
  <si>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</si>
  <si>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</si>
  <si>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</si>
  <si>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</si>
  <si>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</si>
  <si>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</si>
  <si>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</si>
  <si>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</si>
  <si>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</si>
  <si>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</si>
  <si>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</si>
  <si>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</si>
  <si>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</si>
  <si>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</si>
  <si>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</si>
  <si>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</si>
  <si>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</si>
  <si>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</si>
  <si>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</si>
  <si>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</si>
  <si>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</si>
  <si>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</si>
  <si>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</si>
  <si>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</si>
  <si>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</si>
  <si>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</si>
  <si>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</si>
  <si>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</si>
  <si>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</si>
  <si>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</si>
  <si>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</si>
  <si>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</si>
  <si>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</si>
  <si>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</si>
  <si>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</si>
  <si>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</si>
  <si>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</si>
  <si>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</si>
  <si>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</si>
  <si>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</si>
  <si>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</si>
  <si>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</si>
  <si>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</si>
  <si>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</si>
  <si>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</si>
  <si>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</si>
  <si>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</si>
  <si>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</si>
  <si>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</si>
  <si>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</si>
  <si>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</si>
  <si>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</si>
  <si>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</si>
  <si>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</si>
  <si>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</si>
  <si>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</si>
  <si>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</si>
  <si>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</si>
  <si>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</si>
  <si>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</si>
  <si>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</si>
  <si>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</si>
  <si>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</si>
  <si>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</si>
  <si>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</si>
  <si>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</si>
  <si>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</si>
  <si>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</si>
  <si>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</si>
  <si>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</si>
  <si>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</si>
  <si>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</si>
  <si>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</si>
  <si>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</si>
  <si>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</si>
  <si>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</si>
  <si>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</si>
  <si>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　C列・・・「管理者」</t>
    <rPh sb="2" eb="3">
      <t>レツ</t>
    </rPh>
    <rPh sb="7" eb="10">
      <t>カンリシャ</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</si>
  <si>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</si>
  <si>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</si>
  <si>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</si>
  <si>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(2)</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</si>
  <si>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</si>
  <si>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A郞</t>
    <rPh sb="4" eb="5">
      <t>ロウ</t>
    </rPh>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</si>
  <si>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</si>
  <si>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</si>
  <si>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訪問入浴介護</t>
    <rPh sb="0" eb="2">
      <t>ホウモン</t>
    </rPh>
    <rPh sb="2" eb="4">
      <t>ニュウヨク</t>
    </rPh>
    <rPh sb="4" eb="6">
      <t>カイゴ</t>
    </rPh>
    <phoneticPr fontId="1"/>
  </si>
  <si>
    <t>介護予防訪問入浴介護</t>
    <rPh sb="0" eb="2">
      <t>カイゴ</t>
    </rPh>
    <rPh sb="2" eb="4">
      <t>ヨボウ</t>
    </rPh>
    <rPh sb="4" eb="6">
      <t>ホウモン</t>
    </rPh>
    <rPh sb="6" eb="8">
      <t>ニュウヨク</t>
    </rPh>
    <rPh sb="8" eb="10">
      <t>カイゴ</t>
    </rPh>
    <phoneticPr fontId="1"/>
  </si>
  <si>
    <t>訪問入浴介護・介護予防訪問入浴介護</t>
    <rPh sb="0" eb="2">
      <t>ホウモン</t>
    </rPh>
    <rPh sb="2" eb="4">
      <t>ニュウヨク</t>
    </rPh>
    <rPh sb="4" eb="6">
      <t>カイゴ</t>
    </rPh>
    <rPh sb="7" eb="9">
      <t>カイゴ</t>
    </rPh>
    <rPh sb="9" eb="11">
      <t>ヨボウ</t>
    </rPh>
    <rPh sb="11" eb="13">
      <t>ホウモン</t>
    </rPh>
    <rPh sb="13" eb="15">
      <t>ニュウヨク</t>
    </rPh>
    <rPh sb="15" eb="17">
      <t>カイゴ</t>
    </rPh>
    <phoneticPr fontId="1"/>
  </si>
  <si>
    <t>　D列・・・「看護職員」</t>
    <rPh sb="2" eb="3">
      <t>レツ</t>
    </rPh>
    <rPh sb="7" eb="9">
      <t>カンゴ</t>
    </rPh>
    <rPh sb="9" eb="11">
      <t>ショクイン</t>
    </rPh>
    <phoneticPr fontId="1"/>
  </si>
  <si>
    <t>　E列・・・「介護職員」</t>
    <rPh sb="2" eb="3">
      <t>レツ</t>
    </rPh>
    <rPh sb="7" eb="9">
      <t>カイゴ</t>
    </rPh>
    <rPh sb="9" eb="11">
      <t>ショクイン</t>
    </rPh>
    <phoneticPr fontId="1"/>
  </si>
  <si>
    <t>看護職員</t>
    <rPh sb="0" eb="2">
      <t>カンゴ</t>
    </rPh>
    <rPh sb="2" eb="4">
      <t>ショクイン</t>
    </rPh>
    <phoneticPr fontId="1"/>
  </si>
  <si>
    <t>介護職員</t>
    <rPh sb="0" eb="2">
      <t>カイゴ</t>
    </rPh>
    <rPh sb="2" eb="4">
      <t>ショクイン</t>
    </rPh>
    <phoneticPr fontId="1"/>
  </si>
  <si>
    <t>○○○○</t>
    <phoneticPr fontId="1"/>
  </si>
  <si>
    <t>従業者の勤務の体制及び勤務形態一覧表　記入方法　（訪問入浴介護）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ニュウヨク</t>
    </rPh>
    <rPh sb="29" eb="31">
      <t>カイゴ</t>
    </rPh>
    <phoneticPr fontId="2"/>
  </si>
  <si>
    <t>(8)</t>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</si>
  <si>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</si>
  <si>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</si>
  <si>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（標準様式1）</t>
    <rPh sb="1" eb="3">
      <t>ヒョウジュン</t>
    </rPh>
    <rPh sb="3" eb="5">
      <t>ヨウシキ</t>
    </rPh>
    <phoneticPr fontId="2"/>
  </si>
  <si>
    <t>暦月</t>
  </si>
  <si>
    <t>実績</t>
  </si>
  <si>
    <t>　(1) 「暦月」を選択してください。</t>
    <rPh sb="6" eb="7">
      <t>レキ</t>
    </rPh>
    <rPh sb="7" eb="8">
      <t>ツキ</t>
    </rPh>
    <rPh sb="10" eb="12">
      <t>センタク</t>
    </rPh>
    <phoneticPr fontId="1"/>
  </si>
  <si>
    <t>　(2) 「実績」を選択してください。</t>
    <rPh sb="6" eb="8">
      <t>ジッセキ</t>
    </rPh>
    <rPh sb="10" eb="12">
      <t>センタク</t>
    </rPh>
    <phoneticPr fontId="1"/>
  </si>
  <si>
    <t xml:space="preserve">【留意事項】
</t>
    <phoneticPr fontId="1"/>
  </si>
  <si>
    <t xml:space="preserve">・従業者の入力行が足りない場合は、適宜、行を追加してください。その際、計算式及びプルダウンの設定に支障をきたさないよう留意してください。
</t>
    <phoneticPr fontId="1"/>
  </si>
  <si>
    <t xml:space="preserve">・「従業者の勤務の体制及び勤務形態一覧表」（参考様式）には計算式を設定していますが、入力の補助を目的とするものですので、結果については作成者の責任にてご確認ください。
</t>
    <phoneticPr fontId="1"/>
  </si>
  <si>
    <t xml:space="preserve">・必要項目を満たしていれば、各事業所で使用するシフト表等をもって代替書類として差し支えありません。
</t>
    <phoneticPr fontId="1"/>
  </si>
  <si>
    <t>　(8) 従業者の職種ごとの1ヶ月分の勤務時間を入力してください。</t>
    <rPh sb="5" eb="8">
      <t>ジュウギョウシャ</t>
    </rPh>
    <rPh sb="9" eb="11">
      <t>ショクシュ</t>
    </rPh>
    <rPh sb="16" eb="17">
      <t>ゲツ</t>
    </rPh>
    <rPh sb="17" eb="18">
      <t>ブン</t>
    </rPh>
    <rPh sb="19" eb="21">
      <t>キンム</t>
    </rPh>
    <rPh sb="21" eb="23">
      <t>ジカン</t>
    </rPh>
    <rPh sb="24" eb="26">
      <t>ニュウリョク</t>
    </rPh>
    <phoneticPr fontId="1"/>
  </si>
  <si>
    <t>　(11) 他の事業所・施設との兼務がある場合は、兼務先の事業所・施設の名称、兼務する職務の内容について記入してください。</t>
    <rPh sb="6" eb="7">
      <t>ホカ</t>
    </rPh>
    <rPh sb="8" eb="11">
      <t>ジギョウショ</t>
    </rPh>
    <rPh sb="12" eb="14">
      <t>シセツ</t>
    </rPh>
    <rPh sb="16" eb="18">
      <t>ケンム</t>
    </rPh>
    <rPh sb="21" eb="23">
      <t>バアイ</t>
    </rPh>
    <rPh sb="25" eb="27">
      <t>ケンム</t>
    </rPh>
    <rPh sb="27" eb="28">
      <t>サキ</t>
    </rPh>
    <rPh sb="29" eb="32">
      <t>ジギョウショ</t>
    </rPh>
    <rPh sb="33" eb="35">
      <t>シセツ</t>
    </rPh>
    <rPh sb="36" eb="38">
      <t>メイショウ</t>
    </rPh>
    <rPh sb="39" eb="41">
      <t>ケンム</t>
    </rPh>
    <rPh sb="43" eb="45">
      <t>ショクム</t>
    </rPh>
    <rPh sb="46" eb="48">
      <t>ナイヨウ</t>
    </rPh>
    <rPh sb="52" eb="54">
      <t>キニュウ</t>
    </rPh>
    <phoneticPr fontId="1"/>
  </si>
  <si>
    <t>（12）勤務
開始年月日</t>
    <rPh sb="4" eb="6">
      <t>キンム</t>
    </rPh>
    <rPh sb="7" eb="9">
      <t>カイシ</t>
    </rPh>
    <rPh sb="9" eb="12">
      <t>ネンガッピ</t>
    </rPh>
    <phoneticPr fontId="2"/>
  </si>
  <si>
    <t>　(12) 従業者が事業所で勤務を開始した日を入力してください。</t>
    <rPh sb="10" eb="13">
      <t>ジギョウショ</t>
    </rPh>
    <rPh sb="14" eb="16">
      <t>キンム</t>
    </rPh>
    <rPh sb="17" eb="19">
      <t>カイシ</t>
    </rPh>
    <rPh sb="21" eb="22">
      <t>ヒ</t>
    </rPh>
    <rPh sb="23" eb="25">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</si>
</sst>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14"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1"/>
      <color theme="1"/>
      <name val="游ゴシック"/>
      <family val="2"/>
      <charset val="128"/>
      <scheme val="minor"/>
    </font>
    <font>
      <sz val="14"/>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59">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218">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4" fillId="3" borderId="0" xfId="0" applyFont="1" applyFill="1" applyAlignment="1">
      <alignment vertical="center" wrapText="1"/>
    </xf>
    <xf numFmtId="0" fontId="4" fillId="3" borderId="0" xfId="0" applyFont="1" applyFill="1" applyAlignment="1">
      <alignment vertical="center" textRotation="90"/>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2"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2"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2" fillId="0" borderId="0" xfId="0" applyFont="1" applyFill="1" applyAlignment="1" applyProtection="1">
      <alignment vertical="center"/>
    </xf>
    <xf numFmtId="0" fontId="12"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7" fillId="0" borderId="53" xfId="0" applyFont="1" applyFill="1" applyBorder="1" applyAlignment="1" applyProtection="1">
      <alignment vertical="center"/>
    </xf>
    <xf numFmtId="0" fontId="7" fillId="0" borderId="38" xfId="0" applyFont="1" applyFill="1" applyBorder="1" applyAlignment="1" applyProtection="1">
      <alignment vertical="center"/>
    </xf>
    <xf numFmtId="0" fontId="7" fillId="0" borderId="54" xfId="0" applyFont="1" applyFill="1" applyBorder="1" applyAlignment="1" applyProtection="1">
      <alignment vertical="center"/>
    </xf>
    <xf numFmtId="0" fontId="12" fillId="0" borderId="9" xfId="0" applyFont="1" applyFill="1" applyBorder="1" applyAlignment="1" applyProtection="1">
      <alignment horizontal="center" vertical="center"/>
    </xf>
    <xf numFmtId="0" fontId="12" fillId="0" borderId="10" xfId="0" applyFont="1" applyFill="1" applyBorder="1" applyAlignment="1" applyProtection="1">
      <alignment horizontal="center" vertical="center"/>
    </xf>
    <xf numFmtId="0" fontId="12" fillId="0" borderId="11" xfId="0" applyFont="1" applyFill="1" applyBorder="1" applyAlignment="1" applyProtection="1">
      <alignment horizontal="center" vertical="center"/>
    </xf>
    <xf numFmtId="0" fontId="12" fillId="0" borderId="17" xfId="0" applyNumberFormat="1" applyFont="1" applyFill="1" applyBorder="1" applyAlignment="1" applyProtection="1">
      <alignment horizontal="center" vertical="center" wrapText="1"/>
    </xf>
    <xf numFmtId="0" fontId="12" fillId="0" borderId="18" xfId="0" applyNumberFormat="1" applyFont="1" applyFill="1" applyBorder="1" applyAlignment="1" applyProtection="1">
      <alignment horizontal="center" vertical="center" wrapText="1"/>
    </xf>
    <xf numFmtId="0" fontId="12"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3" fillId="3" borderId="0" xfId="0" applyFont="1" applyFill="1">
      <alignment vertical="center"/>
    </xf>
    <xf numFmtId="0" fontId="13" fillId="3" borderId="10" xfId="0" applyFont="1" applyFill="1" applyBorder="1" applyAlignment="1">
      <alignment horizontal="center" vertical="center"/>
    </xf>
    <xf numFmtId="0" fontId="13" fillId="3" borderId="10" xfId="0" applyFont="1" applyFill="1" applyBorder="1">
      <alignment vertical="center"/>
    </xf>
    <xf numFmtId="0" fontId="13"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1" xfId="0" applyFont="1" applyFill="1" applyBorder="1" applyAlignment="1">
      <alignment horizontal="center" vertical="center"/>
    </xf>
    <xf numFmtId="0" fontId="13" fillId="3" borderId="31" xfId="0" applyFont="1" applyFill="1" applyBorder="1" applyAlignment="1">
      <alignment horizontal="center" vertical="center"/>
    </xf>
    <xf numFmtId="0" fontId="13" fillId="3" borderId="32" xfId="0" applyFont="1" applyFill="1" applyBorder="1" applyAlignment="1">
      <alignment horizontal="center" vertical="center"/>
    </xf>
    <xf numFmtId="0" fontId="7" fillId="3" borderId="5" xfId="0" applyFont="1" applyFill="1" applyBorder="1">
      <alignment vertical="center"/>
    </xf>
    <xf numFmtId="0" fontId="7" fillId="3" borderId="51" xfId="0" applyFont="1" applyFill="1" applyBorder="1">
      <alignment vertical="center"/>
    </xf>
    <xf numFmtId="0" fontId="7" fillId="3" borderId="50" xfId="0" applyFont="1" applyFill="1" applyBorder="1">
      <alignment vertical="center"/>
    </xf>
    <xf numFmtId="0" fontId="13" fillId="3" borderId="50" xfId="0" applyFont="1" applyFill="1" applyBorder="1">
      <alignment vertical="center"/>
    </xf>
    <xf numFmtId="0" fontId="13"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13"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3" fillId="3" borderId="18" xfId="0" applyFont="1" applyFill="1" applyBorder="1">
      <alignment vertical="center"/>
    </xf>
    <xf numFmtId="0" fontId="7" fillId="3" borderId="18" xfId="0" applyFont="1" applyFill="1" applyBorder="1">
      <alignment vertical="center"/>
    </xf>
    <xf numFmtId="0" fontId="13" fillId="3" borderId="19" xfId="0" applyFont="1" applyFill="1" applyBorder="1">
      <alignment vertical="center"/>
    </xf>
    <xf numFmtId="0" fontId="13" fillId="3" borderId="10" xfId="0" applyFont="1" applyFill="1" applyBorder="1" applyAlignment="1">
      <alignment vertical="center" shrinkToFit="1"/>
    </xf>
    <xf numFmtId="177" fontId="7" fillId="4" borderId="35" xfId="0" applyNumberFormat="1" applyFont="1" applyFill="1" applyBorder="1" applyAlignment="1" applyProtection="1">
      <alignment horizontal="center" vertical="center" shrinkToFit="1"/>
      <protection locked="0"/>
    </xf>
    <xf numFmtId="177" fontId="7" fillId="4" borderId="36" xfId="0" applyNumberFormat="1" applyFont="1" applyFill="1" applyBorder="1" applyAlignment="1" applyProtection="1">
      <alignment horizontal="center" vertical="center" shrinkToFit="1"/>
      <protection locked="0"/>
    </xf>
    <xf numFmtId="177" fontId="7" fillId="4" borderId="37" xfId="0" applyNumberFormat="1" applyFont="1" applyFill="1" applyBorder="1" applyAlignment="1" applyProtection="1">
      <alignment horizontal="center" vertical="center" shrinkToFit="1"/>
      <protection locked="0"/>
    </xf>
    <xf numFmtId="177" fontId="7" fillId="4" borderId="39" xfId="0" applyNumberFormat="1" applyFont="1" applyFill="1" applyBorder="1" applyAlignment="1" applyProtection="1">
      <alignment horizontal="center" vertical="center" shrinkToFit="1"/>
      <protection locked="0"/>
    </xf>
    <xf numFmtId="177" fontId="7" fillId="4" borderId="40" xfId="0" applyNumberFormat="1" applyFont="1" applyFill="1" applyBorder="1" applyAlignment="1" applyProtection="1">
      <alignment horizontal="center" vertical="center" shrinkToFit="1"/>
      <protection locked="0"/>
    </xf>
    <xf numFmtId="177" fontId="7" fillId="4" borderId="41" xfId="0" applyNumberFormat="1" applyFont="1" applyFill="1" applyBorder="1" applyAlignment="1" applyProtection="1">
      <alignment horizontal="center" vertical="center" shrinkToFit="1"/>
      <protection locked="0"/>
    </xf>
    <xf numFmtId="177" fontId="7" fillId="4" borderId="17" xfId="0" applyNumberFormat="1" applyFont="1" applyFill="1" applyBorder="1" applyAlignment="1" applyProtection="1">
      <alignment horizontal="center" vertical="center" shrinkToFit="1"/>
      <protection locked="0"/>
    </xf>
    <xf numFmtId="177" fontId="7" fillId="4" borderId="18" xfId="0" applyNumberFormat="1" applyFont="1" applyFill="1" applyBorder="1" applyAlignment="1" applyProtection="1">
      <alignment horizontal="center" vertical="center" shrinkToFit="1"/>
      <protection locked="0"/>
    </xf>
    <xf numFmtId="177" fontId="7" fillId="4" borderId="19" xfId="0" applyNumberFormat="1" applyFont="1" applyFill="1" applyBorder="1" applyAlignment="1" applyProtection="1">
      <alignment horizontal="center" vertical="center" shrinkToFit="1"/>
      <protection locked="0"/>
    </xf>
    <xf numFmtId="0" fontId="4" fillId="3" borderId="0" xfId="0" applyFont="1" applyFill="1" applyAlignment="1">
      <alignment horizontal="left" vertical="center"/>
    </xf>
    <xf numFmtId="14" fontId="12" fillId="4" borderId="53" xfId="0" applyNumberFormat="1" applyFont="1" applyFill="1" applyBorder="1" applyAlignment="1" applyProtection="1">
      <alignment horizontal="right" vertical="center" wrapText="1"/>
      <protection locked="0"/>
    </xf>
    <xf numFmtId="14" fontId="12" fillId="4" borderId="38" xfId="0" applyNumberFormat="1" applyFont="1" applyFill="1" applyBorder="1" applyAlignment="1" applyProtection="1">
      <alignment horizontal="right" vertical="center" wrapText="1"/>
      <protection locked="0"/>
    </xf>
    <xf numFmtId="14" fontId="12" fillId="4" borderId="54" xfId="0" applyNumberFormat="1" applyFont="1" applyFill="1" applyBorder="1" applyAlignment="1" applyProtection="1">
      <alignment horizontal="right" vertical="center" wrapText="1"/>
      <protection locked="0"/>
    </xf>
    <xf numFmtId="0" fontId="7" fillId="2" borderId="10" xfId="0"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177" fontId="8" fillId="3" borderId="26" xfId="0" applyNumberFormat="1" applyFont="1" applyFill="1" applyBorder="1" applyAlignment="1" applyProtection="1">
      <alignment horizontal="center" vertical="center" wrapText="1"/>
    </xf>
    <xf numFmtId="177" fontId="8" fillId="3" borderId="25" xfId="0" applyNumberFormat="1"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177" fontId="8" fillId="3" borderId="26" xfId="1" applyNumberFormat="1" applyFont="1" applyFill="1" applyBorder="1" applyAlignment="1" applyProtection="1">
      <alignment horizontal="center" vertical="center" wrapText="1"/>
    </xf>
    <xf numFmtId="177" fontId="8" fillId="3" borderId="25" xfId="1" applyNumberFormat="1"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177" fontId="8" fillId="3" borderId="45" xfId="0" applyNumberFormat="1" applyFont="1" applyFill="1" applyBorder="1" applyAlignment="1" applyProtection="1">
      <alignment horizontal="center" vertical="center" wrapText="1"/>
    </xf>
    <xf numFmtId="177" fontId="8" fillId="3" borderId="48" xfId="0" applyNumberFormat="1" applyFont="1" applyFill="1" applyBorder="1" applyAlignment="1" applyProtection="1">
      <alignment horizontal="center" vertical="center" wrapText="1"/>
    </xf>
    <xf numFmtId="177" fontId="8" fillId="3" borderId="45" xfId="1" applyNumberFormat="1" applyFont="1" applyFill="1" applyBorder="1" applyAlignment="1" applyProtection="1">
      <alignment horizontal="center" vertical="center" wrapText="1"/>
    </xf>
    <xf numFmtId="177" fontId="8" fillId="3" borderId="48" xfId="1" applyNumberFormat="1" applyFont="1" applyFill="1" applyBorder="1" applyAlignment="1" applyProtection="1">
      <alignment horizontal="center" vertical="center" wrapText="1"/>
    </xf>
    <xf numFmtId="177" fontId="8" fillId="3" borderId="47" xfId="0" applyNumberFormat="1" applyFont="1" applyFill="1" applyBorder="1" applyAlignment="1" applyProtection="1">
      <alignment horizontal="center" vertical="center" wrapText="1"/>
    </xf>
    <xf numFmtId="177" fontId="8" fillId="3" borderId="57" xfId="0" applyNumberFormat="1" applyFont="1" applyFill="1" applyBorder="1" applyAlignment="1" applyProtection="1">
      <alignment horizontal="center" vertical="center" wrapText="1"/>
    </xf>
    <xf numFmtId="177" fontId="8" fillId="3" borderId="47" xfId="1" applyNumberFormat="1" applyFont="1" applyFill="1" applyBorder="1" applyAlignment="1" applyProtection="1">
      <alignment horizontal="center" vertical="center" wrapText="1"/>
    </xf>
    <xf numFmtId="177" fontId="8" fillId="3" borderId="57" xfId="1" applyNumberFormat="1" applyFont="1" applyFill="1" applyBorder="1" applyAlignment="1" applyProtection="1">
      <alignment horizontal="center" vertical="center" wrapText="1"/>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12" fillId="0" borderId="4" xfId="0" applyFont="1" applyFill="1" applyBorder="1" applyAlignment="1" applyProtection="1">
      <alignment horizontal="center" vertical="center" wrapText="1"/>
    </xf>
    <xf numFmtId="0" fontId="12" fillId="0" borderId="20" xfId="0"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3" borderId="0" xfId="0" applyFont="1" applyFill="1" applyAlignment="1">
      <alignment horizontal="left" vertical="center"/>
    </xf>
    <xf numFmtId="0" fontId="7" fillId="4" borderId="23"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13" fillId="3" borderId="42" xfId="0" applyFont="1" applyFill="1" applyBorder="1" applyAlignment="1">
      <alignment horizontal="center" vertical="center"/>
    </xf>
    <xf numFmtId="0" fontId="13" fillId="3" borderId="43" xfId="0" applyFont="1" applyFill="1" applyBorder="1" applyAlignment="1">
      <alignment horizontal="center" vertical="center"/>
    </xf>
  </cellXfs>
  <cellStyles count="2">
    <cellStyle name="桁区切り" xfId="1" builtinId="6"/>
    <cellStyle name="標準" xfId="0" builtinId="0"/>
  </cellStyles>
  <dxfs count="2">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88900</xdr:colOff>
      <xdr:row>1</xdr:row>
      <xdr:rowOff>63500</xdr:rowOff>
    </xdr:from>
    <xdr:to>
      <xdr:col>3</xdr:col>
      <xdr:colOff>368300</xdr:colOff>
      <xdr:row>2</xdr:row>
      <xdr:rowOff>152400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8890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5"/>
  <sheetViews>
    <sheetView showGridLines="0" tabSelected="1" view="pageBreakPreview" zoomScale="60" zoomScaleNormal="55" workbookViewId="0">
      <selection activeCell="B3" sqref="B3"/>
    </sheetView>
  </sheetViews>
  <sheetFormatPr defaultColWidth="4.5" defaultRowHeight="20.25" customHeight="1" x14ac:dyDescent="0.4"/>
  <cols>
    <col min="1" max="1" width="1.375" style="5" customWidth="1"/>
    <col min="2" max="56" width="5.625" style="5" customWidth="1"/>
    <col min="57" max="57" width="15.75" style="5" customWidth="1"/>
    <col min="58" max="16384" width="4.5" style="5"/>
  </cols>
  <sheetData>
    <row r="1" spans="1:57" s="9" customFormat="1" ht="20.25" customHeight="1" x14ac:dyDescent="0.4">
      <c r="A1" s="27"/>
      <c r="B1" s="27"/>
      <c r="C1" s="28" t="s">
        <v>100</v>
      </c>
      <c r="D1" s="28"/>
      <c r="E1" s="27"/>
      <c r="F1" s="27"/>
      <c r="G1" s="29" t="s">
        <v>16</v>
      </c>
      <c r="H1" s="27"/>
      <c r="I1" s="27"/>
      <c r="J1" s="28"/>
      <c r="K1" s="28"/>
      <c r="L1" s="28"/>
      <c r="M1" s="28"/>
      <c r="N1" s="27"/>
      <c r="O1" s="27"/>
      <c r="P1" s="27"/>
      <c r="Q1" s="27"/>
      <c r="R1" s="27"/>
      <c r="S1" s="27"/>
      <c r="T1" s="27"/>
      <c r="U1" s="27"/>
      <c r="V1" s="27"/>
      <c r="W1" s="27"/>
      <c r="X1" s="27"/>
      <c r="Y1" s="27"/>
      <c r="Z1" s="27"/>
      <c r="AA1" s="27"/>
      <c r="AB1" s="27"/>
      <c r="AC1" s="27"/>
      <c r="AD1" s="27"/>
      <c r="AE1" s="27"/>
      <c r="AF1" s="27"/>
      <c r="AG1" s="27"/>
      <c r="AH1" s="27"/>
      <c r="AI1" s="27"/>
      <c r="AJ1" s="27"/>
      <c r="AK1" s="30" t="s">
        <v>19</v>
      </c>
      <c r="AL1" s="30" t="s">
        <v>17</v>
      </c>
      <c r="AM1" s="123" t="s">
        <v>88</v>
      </c>
      <c r="AN1" s="123"/>
      <c r="AO1" s="123"/>
      <c r="AP1" s="123"/>
      <c r="AQ1" s="123"/>
      <c r="AR1" s="123"/>
      <c r="AS1" s="123"/>
      <c r="AT1" s="123"/>
      <c r="AU1" s="123"/>
      <c r="AV1" s="123"/>
      <c r="AW1" s="123"/>
      <c r="AX1" s="123"/>
      <c r="AY1" s="123"/>
      <c r="AZ1" s="123"/>
      <c r="BA1" s="123"/>
      <c r="BB1" s="31" t="s">
        <v>0</v>
      </c>
      <c r="BC1" s="27"/>
      <c r="BD1" s="27"/>
    </row>
    <row r="2" spans="1:57" s="3" customFormat="1" ht="20.25" customHeight="1" x14ac:dyDescent="0.4">
      <c r="A2" s="32"/>
      <c r="B2" s="32"/>
      <c r="C2" s="32"/>
      <c r="D2" s="29"/>
      <c r="E2" s="32"/>
      <c r="F2" s="32"/>
      <c r="G2" s="32"/>
      <c r="H2" s="29"/>
      <c r="I2" s="30"/>
      <c r="J2" s="30"/>
      <c r="K2" s="30"/>
      <c r="L2" s="30"/>
      <c r="M2" s="30"/>
      <c r="N2" s="32"/>
      <c r="O2" s="32"/>
      <c r="P2" s="32"/>
      <c r="Q2" s="32"/>
      <c r="R2" s="32"/>
      <c r="S2" s="32"/>
      <c r="T2" s="30" t="s">
        <v>20</v>
      </c>
      <c r="U2" s="125">
        <v>6</v>
      </c>
      <c r="V2" s="125"/>
      <c r="W2" s="30" t="s">
        <v>17</v>
      </c>
      <c r="X2" s="124">
        <f>IF(U2=0,"",YEAR(DATE(2018+U2,1,1)))</f>
        <v>2024</v>
      </c>
      <c r="Y2" s="124"/>
      <c r="Z2" s="32" t="s">
        <v>21</v>
      </c>
      <c r="AA2" s="32" t="s">
        <v>22</v>
      </c>
      <c r="AB2" s="125">
        <v>4</v>
      </c>
      <c r="AC2" s="125"/>
      <c r="AD2" s="32" t="s">
        <v>23</v>
      </c>
      <c r="AE2" s="32"/>
      <c r="AF2" s="32"/>
      <c r="AG2" s="32"/>
      <c r="AH2" s="32"/>
      <c r="AI2" s="32"/>
      <c r="AJ2" s="31"/>
      <c r="AK2" s="30" t="s">
        <v>18</v>
      </c>
      <c r="AL2" s="30" t="s">
        <v>17</v>
      </c>
      <c r="AM2" s="125"/>
      <c r="AN2" s="125"/>
      <c r="AO2" s="125"/>
      <c r="AP2" s="125"/>
      <c r="AQ2" s="125"/>
      <c r="AR2" s="125"/>
      <c r="AS2" s="125"/>
      <c r="AT2" s="125"/>
      <c r="AU2" s="125"/>
      <c r="AV2" s="125"/>
      <c r="AW2" s="125"/>
      <c r="AX2" s="125"/>
      <c r="AY2" s="125"/>
      <c r="AZ2" s="125"/>
      <c r="BA2" s="125"/>
      <c r="BB2" s="31" t="s">
        <v>0</v>
      </c>
      <c r="BC2" s="30"/>
      <c r="BD2" s="30"/>
      <c r="BE2" s="4"/>
    </row>
    <row r="3" spans="1:57" s="3" customFormat="1" ht="20.25" customHeight="1" x14ac:dyDescent="0.4">
      <c r="A3" s="32"/>
      <c r="B3" s="32"/>
      <c r="C3" s="32"/>
      <c r="D3" s="29"/>
      <c r="E3" s="32"/>
      <c r="F3" s="32"/>
      <c r="G3" s="32"/>
      <c r="H3" s="29"/>
      <c r="I3" s="30"/>
      <c r="J3" s="30"/>
      <c r="K3" s="30"/>
      <c r="L3" s="30"/>
      <c r="M3" s="30"/>
      <c r="N3" s="32"/>
      <c r="O3" s="32"/>
      <c r="P3" s="32"/>
      <c r="Q3" s="32"/>
      <c r="R3" s="32"/>
      <c r="S3" s="32"/>
      <c r="T3" s="33"/>
      <c r="U3" s="35"/>
      <c r="V3" s="35"/>
      <c r="W3" s="36"/>
      <c r="X3" s="35"/>
      <c r="Y3" s="35"/>
      <c r="Z3" s="37"/>
      <c r="AA3" s="37"/>
      <c r="AB3" s="35"/>
      <c r="AC3" s="35"/>
      <c r="AD3" s="34"/>
      <c r="AE3" s="32"/>
      <c r="AF3" s="32"/>
      <c r="AG3" s="32"/>
      <c r="AH3" s="32"/>
      <c r="AI3" s="32"/>
      <c r="AJ3" s="31"/>
      <c r="AK3" s="30"/>
      <c r="AL3" s="30"/>
      <c r="AM3" s="38"/>
      <c r="AN3" s="38"/>
      <c r="AO3" s="38"/>
      <c r="AP3" s="38"/>
      <c r="AQ3" s="38"/>
      <c r="AR3" s="38"/>
      <c r="AS3" s="38"/>
      <c r="AT3" s="38"/>
      <c r="AU3" s="38"/>
      <c r="AV3" s="38"/>
      <c r="AW3" s="38"/>
      <c r="AX3" s="38"/>
      <c r="AY3" s="39" t="s">
        <v>65</v>
      </c>
      <c r="AZ3" s="122" t="s">
        <v>101</v>
      </c>
      <c r="BA3" s="122"/>
      <c r="BB3" s="122"/>
      <c r="BC3" s="122"/>
      <c r="BD3" s="30"/>
      <c r="BE3" s="4"/>
    </row>
    <row r="4" spans="1:57" s="3" customFormat="1" ht="20.25" customHeight="1" x14ac:dyDescent="0.4">
      <c r="A4" s="32"/>
      <c r="B4" s="40"/>
      <c r="C4" s="40"/>
      <c r="D4" s="40"/>
      <c r="E4" s="40"/>
      <c r="F4" s="40"/>
      <c r="G4" s="40"/>
      <c r="H4" s="40"/>
      <c r="I4" s="40"/>
      <c r="J4" s="41"/>
      <c r="K4" s="42"/>
      <c r="L4" s="42"/>
      <c r="M4" s="42"/>
      <c r="N4" s="42"/>
      <c r="O4" s="42"/>
      <c r="P4" s="43"/>
      <c r="Q4" s="42"/>
      <c r="R4" s="42"/>
      <c r="S4" s="44"/>
      <c r="T4" s="32"/>
      <c r="U4" s="32"/>
      <c r="V4" s="32"/>
      <c r="W4" s="32"/>
      <c r="X4" s="32"/>
      <c r="Y4" s="32"/>
      <c r="Z4" s="37"/>
      <c r="AA4" s="37"/>
      <c r="AB4" s="35"/>
      <c r="AC4" s="35"/>
      <c r="AD4" s="34"/>
      <c r="AE4" s="32"/>
      <c r="AF4" s="32"/>
      <c r="AG4" s="32"/>
      <c r="AH4" s="32"/>
      <c r="AI4" s="32"/>
      <c r="AJ4" s="31"/>
      <c r="AK4" s="30"/>
      <c r="AL4" s="30"/>
      <c r="AM4" s="38"/>
      <c r="AN4" s="38"/>
      <c r="AO4" s="38"/>
      <c r="AP4" s="38"/>
      <c r="AQ4" s="38"/>
      <c r="AR4" s="38"/>
      <c r="AS4" s="38"/>
      <c r="AT4" s="38"/>
      <c r="AU4" s="38"/>
      <c r="AV4" s="38"/>
      <c r="AW4" s="38"/>
      <c r="AX4" s="38"/>
      <c r="AY4" s="39" t="s">
        <v>83</v>
      </c>
      <c r="AZ4" s="122" t="s">
        <v>102</v>
      </c>
      <c r="BA4" s="122"/>
      <c r="BB4" s="122"/>
      <c r="BC4" s="122"/>
      <c r="BD4" s="30"/>
      <c r="BE4" s="4"/>
    </row>
    <row r="5" spans="1:57" s="3" customFormat="1" ht="20.25" customHeight="1" x14ac:dyDescent="0.4">
      <c r="A5" s="32"/>
      <c r="B5" s="45"/>
      <c r="C5" s="45"/>
      <c r="D5" s="45"/>
      <c r="E5" s="45"/>
      <c r="F5" s="45"/>
      <c r="G5" s="45"/>
      <c r="H5" s="45"/>
      <c r="I5" s="45"/>
      <c r="J5" s="46"/>
      <c r="K5" s="47"/>
      <c r="L5" s="48"/>
      <c r="M5" s="48"/>
      <c r="N5" s="48"/>
      <c r="O5" s="48"/>
      <c r="P5" s="45"/>
      <c r="Q5" s="49"/>
      <c r="R5" s="49"/>
      <c r="S5" s="50"/>
      <c r="T5" s="32"/>
      <c r="U5" s="32"/>
      <c r="V5" s="32"/>
      <c r="W5" s="32"/>
      <c r="X5" s="32"/>
      <c r="Y5" s="32"/>
      <c r="Z5" s="37"/>
      <c r="AA5" s="37"/>
      <c r="AB5" s="35"/>
      <c r="AC5" s="35"/>
      <c r="AD5" s="51"/>
      <c r="AE5" s="51"/>
      <c r="AF5" s="51"/>
      <c r="AG5" s="51"/>
      <c r="AH5" s="32"/>
      <c r="AI5" s="32"/>
      <c r="AJ5" s="51" t="s">
        <v>42</v>
      </c>
      <c r="AK5" s="51"/>
      <c r="AL5" s="51"/>
      <c r="AM5" s="51"/>
      <c r="AN5" s="51"/>
      <c r="AO5" s="51"/>
      <c r="AP5" s="51"/>
      <c r="AQ5" s="51"/>
      <c r="AR5" s="40"/>
      <c r="AS5" s="40"/>
      <c r="AT5" s="52"/>
      <c r="AU5" s="51"/>
      <c r="AV5" s="141">
        <v>40</v>
      </c>
      <c r="AW5" s="142"/>
      <c r="AX5" s="52" t="s">
        <v>24</v>
      </c>
      <c r="AY5" s="51"/>
      <c r="AZ5" s="141">
        <v>160</v>
      </c>
      <c r="BA5" s="142"/>
      <c r="BB5" s="52" t="s">
        <v>74</v>
      </c>
      <c r="BC5" s="51"/>
      <c r="BD5" s="32"/>
      <c r="BE5" s="4"/>
    </row>
    <row r="6" spans="1:57" s="3" customFormat="1" ht="20.25" customHeight="1" x14ac:dyDescent="0.4">
      <c r="A6" s="32"/>
      <c r="B6" s="45"/>
      <c r="C6" s="45"/>
      <c r="D6" s="45"/>
      <c r="E6" s="45"/>
      <c r="F6" s="45"/>
      <c r="G6" s="45"/>
      <c r="H6" s="45"/>
      <c r="I6" s="45"/>
      <c r="J6" s="45"/>
      <c r="K6" s="53"/>
      <c r="L6" s="53"/>
      <c r="M6" s="53"/>
      <c r="N6" s="45"/>
      <c r="O6" s="54"/>
      <c r="P6" s="55"/>
      <c r="Q6" s="55"/>
      <c r="R6" s="56"/>
      <c r="S6" s="57"/>
      <c r="T6" s="32"/>
      <c r="U6" s="32"/>
      <c r="V6" s="32"/>
      <c r="W6" s="32"/>
      <c r="X6" s="32"/>
      <c r="Y6" s="32"/>
      <c r="Z6" s="37"/>
      <c r="AA6" s="37"/>
      <c r="AB6" s="35"/>
      <c r="AC6" s="35"/>
      <c r="AD6" s="58"/>
      <c r="AE6" s="27"/>
      <c r="AF6" s="27"/>
      <c r="AG6" s="27"/>
      <c r="AH6" s="32"/>
      <c r="AI6" s="32"/>
      <c r="AJ6" s="32"/>
      <c r="AK6" s="32"/>
      <c r="AL6" s="27"/>
      <c r="AM6" s="27"/>
      <c r="AN6" s="59"/>
      <c r="AO6" s="60"/>
      <c r="AP6" s="60"/>
      <c r="AQ6" s="61"/>
      <c r="AR6" s="61"/>
      <c r="AS6" s="61"/>
      <c r="AT6" s="61"/>
      <c r="AU6" s="61"/>
      <c r="AV6" s="61"/>
      <c r="AW6" s="51" t="s">
        <v>25</v>
      </c>
      <c r="AX6" s="51"/>
      <c r="AY6" s="51"/>
      <c r="AZ6" s="145">
        <f>DAY(EOMONTH(DATE(X2,AB2,1),0))</f>
        <v>30</v>
      </c>
      <c r="BA6" s="146"/>
      <c r="BB6" s="52" t="s">
        <v>26</v>
      </c>
      <c r="BC6" s="32"/>
      <c r="BD6" s="32"/>
      <c r="BE6" s="4"/>
    </row>
    <row r="7" spans="1:57" ht="20.25" customHeight="1" thickBot="1" x14ac:dyDescent="0.45">
      <c r="A7" s="62"/>
      <c r="B7" s="62"/>
      <c r="C7" s="63"/>
      <c r="D7" s="63"/>
      <c r="E7" s="62"/>
      <c r="F7" s="62"/>
      <c r="G7" s="64"/>
      <c r="H7" s="62"/>
      <c r="I7" s="62"/>
      <c r="J7" s="62"/>
      <c r="K7" s="62"/>
      <c r="L7" s="62"/>
      <c r="M7" s="62"/>
      <c r="N7" s="62"/>
      <c r="O7" s="62"/>
      <c r="P7" s="62"/>
      <c r="Q7" s="62"/>
      <c r="R7" s="62"/>
      <c r="S7" s="63"/>
      <c r="T7" s="62"/>
      <c r="U7" s="62"/>
      <c r="V7" s="62"/>
      <c r="W7" s="62"/>
      <c r="X7" s="62"/>
      <c r="Y7" s="62"/>
      <c r="Z7" s="62"/>
      <c r="AA7" s="62"/>
      <c r="AB7" s="62"/>
      <c r="AC7" s="62"/>
      <c r="AD7" s="62"/>
      <c r="AE7" s="62"/>
      <c r="AF7" s="62"/>
      <c r="AG7" s="62"/>
      <c r="AH7" s="62"/>
      <c r="AI7" s="62"/>
      <c r="AJ7" s="63"/>
      <c r="AK7" s="62"/>
      <c r="AL7" s="62"/>
      <c r="AM7" s="62"/>
      <c r="AN7" s="62"/>
      <c r="AO7" s="62"/>
      <c r="AP7" s="62"/>
      <c r="AQ7" s="62"/>
      <c r="AR7" s="62"/>
      <c r="AS7" s="62"/>
      <c r="AT7" s="62"/>
      <c r="AU7" s="62"/>
      <c r="AV7" s="62"/>
      <c r="AW7" s="62"/>
      <c r="AX7" s="62"/>
      <c r="AY7" s="62"/>
      <c r="AZ7" s="62"/>
      <c r="BA7" s="62"/>
      <c r="BB7" s="62"/>
      <c r="BC7" s="65"/>
      <c r="BD7" s="65"/>
      <c r="BE7" s="6"/>
    </row>
    <row r="8" spans="1:57" ht="20.25" customHeight="1" thickBot="1" x14ac:dyDescent="0.45">
      <c r="A8" s="62"/>
      <c r="B8" s="149" t="s">
        <v>27</v>
      </c>
      <c r="C8" s="153" t="s">
        <v>49</v>
      </c>
      <c r="D8" s="161"/>
      <c r="E8" s="152" t="s">
        <v>50</v>
      </c>
      <c r="F8" s="161"/>
      <c r="G8" s="152" t="s">
        <v>51</v>
      </c>
      <c r="H8" s="153"/>
      <c r="I8" s="153"/>
      <c r="J8" s="153"/>
      <c r="K8" s="161"/>
      <c r="L8" s="152" t="s">
        <v>52</v>
      </c>
      <c r="M8" s="153"/>
      <c r="N8" s="153"/>
      <c r="O8" s="154"/>
      <c r="P8" s="143" t="s">
        <v>97</v>
      </c>
      <c r="Q8" s="144"/>
      <c r="R8" s="144"/>
      <c r="S8" s="144"/>
      <c r="T8" s="144"/>
      <c r="U8" s="144"/>
      <c r="V8" s="144"/>
      <c r="W8" s="144"/>
      <c r="X8" s="144"/>
      <c r="Y8" s="144"/>
      <c r="Z8" s="144"/>
      <c r="AA8" s="144"/>
      <c r="AB8" s="144"/>
      <c r="AC8" s="144"/>
      <c r="AD8" s="144"/>
      <c r="AE8" s="144"/>
      <c r="AF8" s="144"/>
      <c r="AG8" s="144"/>
      <c r="AH8" s="144"/>
      <c r="AI8" s="144"/>
      <c r="AJ8" s="144"/>
      <c r="AK8" s="144"/>
      <c r="AL8" s="144"/>
      <c r="AM8" s="144"/>
      <c r="AN8" s="144"/>
      <c r="AO8" s="144"/>
      <c r="AP8" s="144"/>
      <c r="AQ8" s="144"/>
      <c r="AR8" s="144"/>
      <c r="AS8" s="144"/>
      <c r="AT8" s="144"/>
      <c r="AU8" s="133" t="str">
        <f>IF(AZ3="４週","(9)1～4週目の勤務時間数合計","(9)1か月の勤務時間数合計")</f>
        <v>(9)1か月の勤務時間数合計</v>
      </c>
      <c r="AV8" s="134"/>
      <c r="AW8" s="133" t="s">
        <v>53</v>
      </c>
      <c r="AX8" s="134"/>
      <c r="AY8" s="126" t="s">
        <v>87</v>
      </c>
      <c r="AZ8" s="126"/>
      <c r="BA8" s="126"/>
      <c r="BB8" s="126"/>
      <c r="BC8" s="126"/>
      <c r="BD8" s="126"/>
      <c r="BE8" s="192" t="s">
        <v>111</v>
      </c>
    </row>
    <row r="9" spans="1:57" ht="20.25" customHeight="1" thickBot="1" x14ac:dyDescent="0.45">
      <c r="A9" s="62"/>
      <c r="B9" s="150"/>
      <c r="C9" s="156"/>
      <c r="D9" s="162"/>
      <c r="E9" s="155"/>
      <c r="F9" s="162"/>
      <c r="G9" s="155"/>
      <c r="H9" s="156"/>
      <c r="I9" s="156"/>
      <c r="J9" s="156"/>
      <c r="K9" s="162"/>
      <c r="L9" s="155"/>
      <c r="M9" s="156"/>
      <c r="N9" s="156"/>
      <c r="O9" s="157"/>
      <c r="P9" s="130" t="s">
        <v>11</v>
      </c>
      <c r="Q9" s="131"/>
      <c r="R9" s="131"/>
      <c r="S9" s="131"/>
      <c r="T9" s="131"/>
      <c r="U9" s="131"/>
      <c r="V9" s="132"/>
      <c r="W9" s="130" t="s">
        <v>12</v>
      </c>
      <c r="X9" s="131"/>
      <c r="Y9" s="131"/>
      <c r="Z9" s="131"/>
      <c r="AA9" s="131"/>
      <c r="AB9" s="131"/>
      <c r="AC9" s="132"/>
      <c r="AD9" s="130" t="s">
        <v>13</v>
      </c>
      <c r="AE9" s="131"/>
      <c r="AF9" s="131"/>
      <c r="AG9" s="131"/>
      <c r="AH9" s="131"/>
      <c r="AI9" s="131"/>
      <c r="AJ9" s="132"/>
      <c r="AK9" s="130" t="s">
        <v>14</v>
      </c>
      <c r="AL9" s="131"/>
      <c r="AM9" s="131"/>
      <c r="AN9" s="131"/>
      <c r="AO9" s="131"/>
      <c r="AP9" s="131"/>
      <c r="AQ9" s="132"/>
      <c r="AR9" s="130" t="s">
        <v>15</v>
      </c>
      <c r="AS9" s="131"/>
      <c r="AT9" s="132"/>
      <c r="AU9" s="135"/>
      <c r="AV9" s="136"/>
      <c r="AW9" s="135"/>
      <c r="AX9" s="136"/>
      <c r="AY9" s="126"/>
      <c r="AZ9" s="126"/>
      <c r="BA9" s="126"/>
      <c r="BB9" s="126"/>
      <c r="BC9" s="126"/>
      <c r="BD9" s="126"/>
      <c r="BE9" s="192"/>
    </row>
    <row r="10" spans="1:57" ht="20.25" customHeight="1" thickBot="1" x14ac:dyDescent="0.45">
      <c r="A10" s="62"/>
      <c r="B10" s="150"/>
      <c r="C10" s="156"/>
      <c r="D10" s="162"/>
      <c r="E10" s="155"/>
      <c r="F10" s="162"/>
      <c r="G10" s="155"/>
      <c r="H10" s="156"/>
      <c r="I10" s="156"/>
      <c r="J10" s="156"/>
      <c r="K10" s="162"/>
      <c r="L10" s="155"/>
      <c r="M10" s="156"/>
      <c r="N10" s="156"/>
      <c r="O10" s="157"/>
      <c r="P10" s="76">
        <f>DAY(DATE($X$2,$AB$2,1))</f>
        <v>1</v>
      </c>
      <c r="Q10" s="77">
        <f>DAY(DATE($X$2,$AB$2,2))</f>
        <v>2</v>
      </c>
      <c r="R10" s="77">
        <f>DAY(DATE($X$2,$AB$2,3))</f>
        <v>3</v>
      </c>
      <c r="S10" s="77">
        <f>DAY(DATE($X$2,$AB$2,4))</f>
        <v>4</v>
      </c>
      <c r="T10" s="77">
        <f>DAY(DATE($X$2,$AB$2,5))</f>
        <v>5</v>
      </c>
      <c r="U10" s="77">
        <f>DAY(DATE($X$2,$AB$2,6))</f>
        <v>6</v>
      </c>
      <c r="V10" s="78">
        <f>DAY(DATE($X$2,$AB$2,7))</f>
        <v>7</v>
      </c>
      <c r="W10" s="76">
        <f>DAY(DATE($X$2,$AB$2,8))</f>
        <v>8</v>
      </c>
      <c r="X10" s="77">
        <f>DAY(DATE($X$2,$AB$2,9))</f>
        <v>9</v>
      </c>
      <c r="Y10" s="77">
        <f>DAY(DATE($X$2,$AB$2,10))</f>
        <v>10</v>
      </c>
      <c r="Z10" s="77">
        <f>DAY(DATE($X$2,$AB$2,11))</f>
        <v>11</v>
      </c>
      <c r="AA10" s="77">
        <f>DAY(DATE($X$2,$AB$2,12))</f>
        <v>12</v>
      </c>
      <c r="AB10" s="77">
        <f>DAY(DATE($X$2,$AB$2,13))</f>
        <v>13</v>
      </c>
      <c r="AC10" s="78">
        <f>DAY(DATE($X$2,$AB$2,14))</f>
        <v>14</v>
      </c>
      <c r="AD10" s="76">
        <f>DAY(DATE($X$2,$AB$2,15))</f>
        <v>15</v>
      </c>
      <c r="AE10" s="77">
        <f>DAY(DATE($X$2,$AB$2,16))</f>
        <v>16</v>
      </c>
      <c r="AF10" s="77">
        <f>DAY(DATE($X$2,$AB$2,17))</f>
        <v>17</v>
      </c>
      <c r="AG10" s="77">
        <f>DAY(DATE($X$2,$AB$2,18))</f>
        <v>18</v>
      </c>
      <c r="AH10" s="77">
        <f>DAY(DATE($X$2,$AB$2,19))</f>
        <v>19</v>
      </c>
      <c r="AI10" s="77">
        <f>DAY(DATE($X$2,$AB$2,20))</f>
        <v>20</v>
      </c>
      <c r="AJ10" s="78">
        <f>DAY(DATE($X$2,$AB$2,21))</f>
        <v>21</v>
      </c>
      <c r="AK10" s="76">
        <f>DAY(DATE($X$2,$AB$2,22))</f>
        <v>22</v>
      </c>
      <c r="AL10" s="77">
        <f>DAY(DATE($X$2,$AB$2,23))</f>
        <v>23</v>
      </c>
      <c r="AM10" s="77">
        <f>DAY(DATE($X$2,$AB$2,24))</f>
        <v>24</v>
      </c>
      <c r="AN10" s="77">
        <f>DAY(DATE($X$2,$AB$2,25))</f>
        <v>25</v>
      </c>
      <c r="AO10" s="77">
        <f>DAY(DATE($X$2,$AB$2,26))</f>
        <v>26</v>
      </c>
      <c r="AP10" s="77">
        <f>DAY(DATE($X$2,$AB$2,27))</f>
        <v>27</v>
      </c>
      <c r="AQ10" s="78">
        <f>DAY(DATE($X$2,$AB$2,28))</f>
        <v>28</v>
      </c>
      <c r="AR10" s="76">
        <f>IF(AZ3="暦月",IF(DAY(DATE($X$2,$AB$2,29))=29,29,""),"")</f>
        <v>29</v>
      </c>
      <c r="AS10" s="77">
        <f>IF(AZ3="暦月",IF(DAY(DATE($X$2,$AB$2,30))=30,30,""),"")</f>
        <v>30</v>
      </c>
      <c r="AT10" s="82" t="str">
        <f>IF(AZ3="暦月",IF(DAY(DATE($X$2,$AB$2,31))=31,31,""),"")</f>
        <v/>
      </c>
      <c r="AU10" s="135"/>
      <c r="AV10" s="136"/>
      <c r="AW10" s="135"/>
      <c r="AX10" s="136"/>
      <c r="AY10" s="126"/>
      <c r="AZ10" s="126"/>
      <c r="BA10" s="126"/>
      <c r="BB10" s="126"/>
      <c r="BC10" s="126"/>
      <c r="BD10" s="126"/>
      <c r="BE10" s="192"/>
    </row>
    <row r="11" spans="1:57" ht="20.25" hidden="1" customHeight="1" thickBot="1" x14ac:dyDescent="0.45">
      <c r="A11" s="62"/>
      <c r="B11" s="150"/>
      <c r="C11" s="156"/>
      <c r="D11" s="162"/>
      <c r="E11" s="155"/>
      <c r="F11" s="162"/>
      <c r="G11" s="155"/>
      <c r="H11" s="156"/>
      <c r="I11" s="156"/>
      <c r="J11" s="156"/>
      <c r="K11" s="162"/>
      <c r="L11" s="155"/>
      <c r="M11" s="156"/>
      <c r="N11" s="156"/>
      <c r="O11" s="157"/>
      <c r="P11" s="76">
        <f>WEEKDAY(DATE($X$2,$AB$2,1))</f>
        <v>2</v>
      </c>
      <c r="Q11" s="77">
        <f>WEEKDAY(DATE($X$2,$AB$2,2))</f>
        <v>3</v>
      </c>
      <c r="R11" s="77">
        <f>WEEKDAY(DATE($X$2,$AB$2,3))</f>
        <v>4</v>
      </c>
      <c r="S11" s="77">
        <f>WEEKDAY(DATE($X$2,$AB$2,4))</f>
        <v>5</v>
      </c>
      <c r="T11" s="77">
        <f>WEEKDAY(DATE($X$2,$AB$2,5))</f>
        <v>6</v>
      </c>
      <c r="U11" s="77">
        <f>WEEKDAY(DATE($X$2,$AB$2,6))</f>
        <v>7</v>
      </c>
      <c r="V11" s="78">
        <f>WEEKDAY(DATE($X$2,$AB$2,7))</f>
        <v>1</v>
      </c>
      <c r="W11" s="76">
        <f>WEEKDAY(DATE($X$2,$AB$2,8))</f>
        <v>2</v>
      </c>
      <c r="X11" s="77">
        <f>WEEKDAY(DATE($X$2,$AB$2,9))</f>
        <v>3</v>
      </c>
      <c r="Y11" s="77">
        <f>WEEKDAY(DATE($X$2,$AB$2,10))</f>
        <v>4</v>
      </c>
      <c r="Z11" s="77">
        <f>WEEKDAY(DATE($X$2,$AB$2,11))</f>
        <v>5</v>
      </c>
      <c r="AA11" s="77">
        <f>WEEKDAY(DATE($X$2,$AB$2,12))</f>
        <v>6</v>
      </c>
      <c r="AB11" s="77">
        <f>WEEKDAY(DATE($X$2,$AB$2,13))</f>
        <v>7</v>
      </c>
      <c r="AC11" s="78">
        <f>WEEKDAY(DATE($X$2,$AB$2,14))</f>
        <v>1</v>
      </c>
      <c r="AD11" s="76">
        <f>WEEKDAY(DATE($X$2,$AB$2,15))</f>
        <v>2</v>
      </c>
      <c r="AE11" s="77">
        <f>WEEKDAY(DATE($X$2,$AB$2,16))</f>
        <v>3</v>
      </c>
      <c r="AF11" s="77">
        <f>WEEKDAY(DATE($X$2,$AB$2,17))</f>
        <v>4</v>
      </c>
      <c r="AG11" s="77">
        <f>WEEKDAY(DATE($X$2,$AB$2,18))</f>
        <v>5</v>
      </c>
      <c r="AH11" s="77">
        <f>WEEKDAY(DATE($X$2,$AB$2,19))</f>
        <v>6</v>
      </c>
      <c r="AI11" s="77">
        <f>WEEKDAY(DATE($X$2,$AB$2,20))</f>
        <v>7</v>
      </c>
      <c r="AJ11" s="78">
        <f>WEEKDAY(DATE($X$2,$AB$2,21))</f>
        <v>1</v>
      </c>
      <c r="AK11" s="76">
        <f>WEEKDAY(DATE($X$2,$AB$2,22))</f>
        <v>2</v>
      </c>
      <c r="AL11" s="77">
        <f>WEEKDAY(DATE($X$2,$AB$2,23))</f>
        <v>3</v>
      </c>
      <c r="AM11" s="77">
        <f>WEEKDAY(DATE($X$2,$AB$2,24))</f>
        <v>4</v>
      </c>
      <c r="AN11" s="77">
        <f>WEEKDAY(DATE($X$2,$AB$2,25))</f>
        <v>5</v>
      </c>
      <c r="AO11" s="77">
        <f>WEEKDAY(DATE($X$2,$AB$2,26))</f>
        <v>6</v>
      </c>
      <c r="AP11" s="77">
        <f>WEEKDAY(DATE($X$2,$AB$2,27))</f>
        <v>7</v>
      </c>
      <c r="AQ11" s="78">
        <f>WEEKDAY(DATE($X$2,$AB$2,28))</f>
        <v>1</v>
      </c>
      <c r="AR11" s="76">
        <f>IF(AR10=29,WEEKDAY(DATE($X$2,$AB$2,29)),0)</f>
        <v>2</v>
      </c>
      <c r="AS11" s="77">
        <f>IF(AS10=30,WEEKDAY(DATE($X$2,$AB$2,30)),0)</f>
        <v>3</v>
      </c>
      <c r="AT11" s="82">
        <f>IF(AT10=31,WEEKDAY(DATE($X$2,$AB$2,31)),0)</f>
        <v>0</v>
      </c>
      <c r="AU11" s="137"/>
      <c r="AV11" s="138"/>
      <c r="AW11" s="137"/>
      <c r="AX11" s="138"/>
      <c r="AY11" s="127"/>
      <c r="AZ11" s="127"/>
      <c r="BA11" s="127"/>
      <c r="BB11" s="127"/>
      <c r="BC11" s="127"/>
      <c r="BD11" s="127"/>
      <c r="BE11" s="193"/>
    </row>
    <row r="12" spans="1:57" ht="20.25" customHeight="1" thickBot="1" x14ac:dyDescent="0.45">
      <c r="A12" s="62"/>
      <c r="B12" s="151"/>
      <c r="C12" s="159"/>
      <c r="D12" s="163"/>
      <c r="E12" s="158"/>
      <c r="F12" s="163"/>
      <c r="G12" s="158"/>
      <c r="H12" s="159"/>
      <c r="I12" s="159"/>
      <c r="J12" s="159"/>
      <c r="K12" s="163"/>
      <c r="L12" s="158"/>
      <c r="M12" s="159"/>
      <c r="N12" s="159"/>
      <c r="O12" s="160"/>
      <c r="P12" s="79" t="str">
        <f>IF(P11=1,"日",IF(P11=2,"月",IF(P11=3,"火",IF(P11=4,"水",IF(P11=5,"木",IF(P11=6,"金","土"))))))</f>
        <v>月</v>
      </c>
      <c r="Q12" s="80" t="str">
        <f t="shared" ref="Q12:V12" si="0">IF(Q11=1,"日",IF(Q11=2,"月",IF(Q11=3,"火",IF(Q11=4,"水",IF(Q11=5,"木",IF(Q11=6,"金","土"))))))</f>
        <v>火</v>
      </c>
      <c r="R12" s="80" t="str">
        <f t="shared" si="0"/>
        <v>水</v>
      </c>
      <c r="S12" s="80" t="str">
        <f t="shared" si="0"/>
        <v>木</v>
      </c>
      <c r="T12" s="80" t="str">
        <f t="shared" si="0"/>
        <v>金</v>
      </c>
      <c r="U12" s="80" t="str">
        <f t="shared" si="0"/>
        <v>土</v>
      </c>
      <c r="V12" s="81" t="str">
        <f t="shared" si="0"/>
        <v>日</v>
      </c>
      <c r="W12" s="79" t="str">
        <f t="shared" ref="W12" si="1">IF(W11=1,"日",IF(W11=2,"月",IF(W11=3,"火",IF(W11=4,"水",IF(W11=5,"木",IF(W11=6,"金","土"))))))</f>
        <v>月</v>
      </c>
      <c r="X12" s="80" t="str">
        <f t="shared" ref="X12" si="2">IF(X11=1,"日",IF(X11=2,"月",IF(X11=3,"火",IF(X11=4,"水",IF(X11=5,"木",IF(X11=6,"金","土"))))))</f>
        <v>火</v>
      </c>
      <c r="Y12" s="80" t="str">
        <f t="shared" ref="Y12" si="3">IF(Y11=1,"日",IF(Y11=2,"月",IF(Y11=3,"火",IF(Y11=4,"水",IF(Y11=5,"木",IF(Y11=6,"金","土"))))))</f>
        <v>水</v>
      </c>
      <c r="Z12" s="80" t="str">
        <f t="shared" ref="Z12" si="4">IF(Z11=1,"日",IF(Z11=2,"月",IF(Z11=3,"火",IF(Z11=4,"水",IF(Z11=5,"木",IF(Z11=6,"金","土"))))))</f>
        <v>木</v>
      </c>
      <c r="AA12" s="80" t="str">
        <f t="shared" ref="AA12" si="5">IF(AA11=1,"日",IF(AA11=2,"月",IF(AA11=3,"火",IF(AA11=4,"水",IF(AA11=5,"木",IF(AA11=6,"金","土"))))))</f>
        <v>金</v>
      </c>
      <c r="AB12" s="80" t="str">
        <f t="shared" ref="AB12" si="6">IF(AB11=1,"日",IF(AB11=2,"月",IF(AB11=3,"火",IF(AB11=4,"水",IF(AB11=5,"木",IF(AB11=6,"金","土"))))))</f>
        <v>土</v>
      </c>
      <c r="AC12" s="81" t="str">
        <f t="shared" ref="AC12" si="7">IF(AC11=1,"日",IF(AC11=2,"月",IF(AC11=3,"火",IF(AC11=4,"水",IF(AC11=5,"木",IF(AC11=6,"金","土"))))))</f>
        <v>日</v>
      </c>
      <c r="AD12" s="79" t="str">
        <f t="shared" ref="AD12" si="8">IF(AD11=1,"日",IF(AD11=2,"月",IF(AD11=3,"火",IF(AD11=4,"水",IF(AD11=5,"木",IF(AD11=6,"金","土"))))))</f>
        <v>月</v>
      </c>
      <c r="AE12" s="80" t="str">
        <f t="shared" ref="AE12" si="9">IF(AE11=1,"日",IF(AE11=2,"月",IF(AE11=3,"火",IF(AE11=4,"水",IF(AE11=5,"木",IF(AE11=6,"金","土"))))))</f>
        <v>火</v>
      </c>
      <c r="AF12" s="80" t="str">
        <f t="shared" ref="AF12" si="10">IF(AF11=1,"日",IF(AF11=2,"月",IF(AF11=3,"火",IF(AF11=4,"水",IF(AF11=5,"木",IF(AF11=6,"金","土"))))))</f>
        <v>水</v>
      </c>
      <c r="AG12" s="80" t="str">
        <f t="shared" ref="AG12" si="11">IF(AG11=1,"日",IF(AG11=2,"月",IF(AG11=3,"火",IF(AG11=4,"水",IF(AG11=5,"木",IF(AG11=6,"金","土"))))))</f>
        <v>木</v>
      </c>
      <c r="AH12" s="80" t="str">
        <f t="shared" ref="AH12" si="12">IF(AH11=1,"日",IF(AH11=2,"月",IF(AH11=3,"火",IF(AH11=4,"水",IF(AH11=5,"木",IF(AH11=6,"金","土"))))))</f>
        <v>金</v>
      </c>
      <c r="AI12" s="80" t="str">
        <f t="shared" ref="AI12" si="13">IF(AI11=1,"日",IF(AI11=2,"月",IF(AI11=3,"火",IF(AI11=4,"水",IF(AI11=5,"木",IF(AI11=6,"金","土"))))))</f>
        <v>土</v>
      </c>
      <c r="AJ12" s="81" t="str">
        <f t="shared" ref="AJ12" si="14">IF(AJ11=1,"日",IF(AJ11=2,"月",IF(AJ11=3,"火",IF(AJ11=4,"水",IF(AJ11=5,"木",IF(AJ11=6,"金","土"))))))</f>
        <v>日</v>
      </c>
      <c r="AK12" s="79" t="str">
        <f t="shared" ref="AK12" si="15">IF(AK11=1,"日",IF(AK11=2,"月",IF(AK11=3,"火",IF(AK11=4,"水",IF(AK11=5,"木",IF(AK11=6,"金","土"))))))</f>
        <v>月</v>
      </c>
      <c r="AL12" s="80" t="str">
        <f t="shared" ref="AL12" si="16">IF(AL11=1,"日",IF(AL11=2,"月",IF(AL11=3,"火",IF(AL11=4,"水",IF(AL11=5,"木",IF(AL11=6,"金","土"))))))</f>
        <v>火</v>
      </c>
      <c r="AM12" s="80" t="str">
        <f t="shared" ref="AM12" si="17">IF(AM11=1,"日",IF(AM11=2,"月",IF(AM11=3,"火",IF(AM11=4,"水",IF(AM11=5,"木",IF(AM11=6,"金","土"))))))</f>
        <v>水</v>
      </c>
      <c r="AN12" s="80" t="str">
        <f t="shared" ref="AN12" si="18">IF(AN11=1,"日",IF(AN11=2,"月",IF(AN11=3,"火",IF(AN11=4,"水",IF(AN11=5,"木",IF(AN11=6,"金","土"))))))</f>
        <v>木</v>
      </c>
      <c r="AO12" s="80" t="str">
        <f t="shared" ref="AO12" si="19">IF(AO11=1,"日",IF(AO11=2,"月",IF(AO11=3,"火",IF(AO11=4,"水",IF(AO11=5,"木",IF(AO11=6,"金","土"))))))</f>
        <v>金</v>
      </c>
      <c r="AP12" s="80" t="str">
        <f t="shared" ref="AP12" si="20">IF(AP11=1,"日",IF(AP11=2,"月",IF(AP11=3,"火",IF(AP11=4,"水",IF(AP11=5,"木",IF(AP11=6,"金","土"))))))</f>
        <v>土</v>
      </c>
      <c r="AQ12" s="81" t="str">
        <f t="shared" ref="AQ12" si="21">IF(AQ11=1,"日",IF(AQ11=2,"月",IF(AQ11=3,"火",IF(AQ11=4,"水",IF(AQ11=5,"木",IF(AQ11=6,"金","土"))))))</f>
        <v>日</v>
      </c>
      <c r="AR12" s="80" t="str">
        <f>IF(AR11=1,"日",IF(AR11=2,"月",IF(AR11=3,"火",IF(AR11=4,"水",IF(AR11=5,"木",IF(AR11=6,"金",IF(AR11=0,"","土")))))))</f>
        <v>月</v>
      </c>
      <c r="AS12" s="80" t="str">
        <f>IF(AS11=1,"日",IF(AS11=2,"月",IF(AS11=3,"火",IF(AS11=4,"水",IF(AS11=5,"木",IF(AS11=6,"金",IF(AS11=0,"","土")))))))</f>
        <v>火</v>
      </c>
      <c r="AT12" s="83" t="str">
        <f>IF(AT11=1,"日",IF(AT11=2,"月",IF(AT11=3,"火",IF(AT11=4,"水",IF(AT11=5,"木",IF(AT11=6,"金",IF(AT11=0,"","土")))))))</f>
        <v/>
      </c>
      <c r="AU12" s="139"/>
      <c r="AV12" s="140"/>
      <c r="AW12" s="139"/>
      <c r="AX12" s="140"/>
      <c r="AY12" s="127"/>
      <c r="AZ12" s="127"/>
      <c r="BA12" s="127"/>
      <c r="BB12" s="127"/>
      <c r="BC12" s="127"/>
      <c r="BD12" s="127"/>
      <c r="BE12" s="193"/>
    </row>
    <row r="13" spans="1:57" ht="39.950000000000003" customHeight="1" x14ac:dyDescent="0.4">
      <c r="A13" s="62"/>
      <c r="B13" s="73">
        <v>1</v>
      </c>
      <c r="C13" s="172"/>
      <c r="D13" s="173"/>
      <c r="E13" s="174"/>
      <c r="F13" s="175"/>
      <c r="G13" s="176"/>
      <c r="H13" s="177"/>
      <c r="I13" s="177"/>
      <c r="J13" s="177"/>
      <c r="K13" s="178"/>
      <c r="L13" s="181"/>
      <c r="M13" s="182"/>
      <c r="N13" s="182"/>
      <c r="O13" s="183"/>
      <c r="P13" s="109"/>
      <c r="Q13" s="110"/>
      <c r="R13" s="110"/>
      <c r="S13" s="110"/>
      <c r="T13" s="110"/>
      <c r="U13" s="110"/>
      <c r="V13" s="111"/>
      <c r="W13" s="109"/>
      <c r="X13" s="110"/>
      <c r="Y13" s="110"/>
      <c r="Z13" s="110"/>
      <c r="AA13" s="110"/>
      <c r="AB13" s="110"/>
      <c r="AC13" s="111"/>
      <c r="AD13" s="109"/>
      <c r="AE13" s="110"/>
      <c r="AF13" s="110"/>
      <c r="AG13" s="110"/>
      <c r="AH13" s="110"/>
      <c r="AI13" s="110"/>
      <c r="AJ13" s="111"/>
      <c r="AK13" s="109"/>
      <c r="AL13" s="110"/>
      <c r="AM13" s="110"/>
      <c r="AN13" s="110"/>
      <c r="AO13" s="110"/>
      <c r="AP13" s="110"/>
      <c r="AQ13" s="111"/>
      <c r="AR13" s="109"/>
      <c r="AS13" s="110"/>
      <c r="AT13" s="111"/>
      <c r="AU13" s="164">
        <f>IF($AZ$3="４週",SUM(P13:AQ13),IF($AZ$3="暦月",SUM(P13:AT13),""))</f>
        <v>0</v>
      </c>
      <c r="AV13" s="165"/>
      <c r="AW13" s="166">
        <f t="shared" ref="AW13:AW30" si="22">IF($AZ$3="４週",AU13/4,IF($AZ$3="暦月",AU13/($AZ$6/7),""))</f>
        <v>0</v>
      </c>
      <c r="AX13" s="167"/>
      <c r="AY13" s="210"/>
      <c r="AZ13" s="211"/>
      <c r="BA13" s="211"/>
      <c r="BB13" s="211"/>
      <c r="BC13" s="211"/>
      <c r="BD13" s="212"/>
      <c r="BE13" s="119"/>
    </row>
    <row r="14" spans="1:57" ht="39.950000000000003" customHeight="1" x14ac:dyDescent="0.4">
      <c r="A14" s="62"/>
      <c r="B14" s="74">
        <f t="shared" ref="B14:B30" si="23">B13+1</f>
        <v>2</v>
      </c>
      <c r="C14" s="179"/>
      <c r="D14" s="180"/>
      <c r="E14" s="187"/>
      <c r="F14" s="188"/>
      <c r="G14" s="189"/>
      <c r="H14" s="190"/>
      <c r="I14" s="190"/>
      <c r="J14" s="190"/>
      <c r="K14" s="191"/>
      <c r="L14" s="184"/>
      <c r="M14" s="185"/>
      <c r="N14" s="185"/>
      <c r="O14" s="186"/>
      <c r="P14" s="112"/>
      <c r="Q14" s="113"/>
      <c r="R14" s="113"/>
      <c r="S14" s="113"/>
      <c r="T14" s="113"/>
      <c r="U14" s="113"/>
      <c r="V14" s="114"/>
      <c r="W14" s="112"/>
      <c r="X14" s="113"/>
      <c r="Y14" s="113"/>
      <c r="Z14" s="113"/>
      <c r="AA14" s="113"/>
      <c r="AB14" s="113"/>
      <c r="AC14" s="114"/>
      <c r="AD14" s="112"/>
      <c r="AE14" s="113"/>
      <c r="AF14" s="113"/>
      <c r="AG14" s="113"/>
      <c r="AH14" s="113"/>
      <c r="AI14" s="113"/>
      <c r="AJ14" s="114"/>
      <c r="AK14" s="112"/>
      <c r="AL14" s="113"/>
      <c r="AM14" s="113"/>
      <c r="AN14" s="113"/>
      <c r="AO14" s="113"/>
      <c r="AP14" s="113"/>
      <c r="AQ14" s="114"/>
      <c r="AR14" s="112"/>
      <c r="AS14" s="113"/>
      <c r="AT14" s="114"/>
      <c r="AU14" s="128">
        <f>IF($AZ$3="４週",SUM(P14:AQ14),IF($AZ$3="暦月",SUM(P14:AT14),""))</f>
        <v>0</v>
      </c>
      <c r="AV14" s="129"/>
      <c r="AW14" s="147">
        <f t="shared" si="22"/>
        <v>0</v>
      </c>
      <c r="AX14" s="148"/>
      <c r="AY14" s="204"/>
      <c r="AZ14" s="205"/>
      <c r="BA14" s="205"/>
      <c r="BB14" s="205"/>
      <c r="BC14" s="205"/>
      <c r="BD14" s="206"/>
      <c r="BE14" s="120"/>
    </row>
    <row r="15" spans="1:57" ht="39.950000000000003" customHeight="1" x14ac:dyDescent="0.4">
      <c r="A15" s="62"/>
      <c r="B15" s="74">
        <f t="shared" si="23"/>
        <v>3</v>
      </c>
      <c r="C15" s="179"/>
      <c r="D15" s="180"/>
      <c r="E15" s="187"/>
      <c r="F15" s="188"/>
      <c r="G15" s="189"/>
      <c r="H15" s="190"/>
      <c r="I15" s="190"/>
      <c r="J15" s="190"/>
      <c r="K15" s="191"/>
      <c r="L15" s="184"/>
      <c r="M15" s="185"/>
      <c r="N15" s="185"/>
      <c r="O15" s="186"/>
      <c r="P15" s="112"/>
      <c r="Q15" s="113"/>
      <c r="R15" s="113"/>
      <c r="S15" s="113"/>
      <c r="T15" s="113"/>
      <c r="U15" s="113"/>
      <c r="V15" s="114"/>
      <c r="W15" s="112"/>
      <c r="X15" s="113"/>
      <c r="Y15" s="113"/>
      <c r="Z15" s="113"/>
      <c r="AA15" s="113"/>
      <c r="AB15" s="113"/>
      <c r="AC15" s="114"/>
      <c r="AD15" s="112"/>
      <c r="AE15" s="113"/>
      <c r="AF15" s="113"/>
      <c r="AG15" s="113"/>
      <c r="AH15" s="113"/>
      <c r="AI15" s="113"/>
      <c r="AJ15" s="114"/>
      <c r="AK15" s="112"/>
      <c r="AL15" s="113"/>
      <c r="AM15" s="113"/>
      <c r="AN15" s="113"/>
      <c r="AO15" s="113"/>
      <c r="AP15" s="113"/>
      <c r="AQ15" s="114"/>
      <c r="AR15" s="112"/>
      <c r="AS15" s="113"/>
      <c r="AT15" s="114"/>
      <c r="AU15" s="128">
        <f>IF($AZ$3="４週",SUM(P15:AQ15),IF($AZ$3="暦月",SUM(P15:AT15),""))</f>
        <v>0</v>
      </c>
      <c r="AV15" s="129"/>
      <c r="AW15" s="147">
        <f t="shared" si="22"/>
        <v>0</v>
      </c>
      <c r="AX15" s="148"/>
      <c r="AY15" s="204"/>
      <c r="AZ15" s="205"/>
      <c r="BA15" s="205"/>
      <c r="BB15" s="205"/>
      <c r="BC15" s="205"/>
      <c r="BD15" s="206"/>
      <c r="BE15" s="120"/>
    </row>
    <row r="16" spans="1:57" ht="39.950000000000003" customHeight="1" x14ac:dyDescent="0.4">
      <c r="A16" s="62"/>
      <c r="B16" s="74">
        <f t="shared" si="23"/>
        <v>4</v>
      </c>
      <c r="C16" s="179"/>
      <c r="D16" s="180"/>
      <c r="E16" s="187"/>
      <c r="F16" s="188"/>
      <c r="G16" s="189"/>
      <c r="H16" s="190"/>
      <c r="I16" s="190"/>
      <c r="J16" s="190"/>
      <c r="K16" s="191"/>
      <c r="L16" s="184"/>
      <c r="M16" s="185"/>
      <c r="N16" s="185"/>
      <c r="O16" s="186"/>
      <c r="P16" s="112"/>
      <c r="Q16" s="113"/>
      <c r="R16" s="113"/>
      <c r="S16" s="113"/>
      <c r="T16" s="113"/>
      <c r="U16" s="113"/>
      <c r="V16" s="114"/>
      <c r="W16" s="112"/>
      <c r="X16" s="113"/>
      <c r="Y16" s="113"/>
      <c r="Z16" s="113"/>
      <c r="AA16" s="113"/>
      <c r="AB16" s="113"/>
      <c r="AC16" s="114"/>
      <c r="AD16" s="112"/>
      <c r="AE16" s="113"/>
      <c r="AF16" s="113"/>
      <c r="AG16" s="113"/>
      <c r="AH16" s="113"/>
      <c r="AI16" s="113"/>
      <c r="AJ16" s="114"/>
      <c r="AK16" s="112"/>
      <c r="AL16" s="113"/>
      <c r="AM16" s="113"/>
      <c r="AN16" s="113"/>
      <c r="AO16" s="113"/>
      <c r="AP16" s="113"/>
      <c r="AQ16" s="114"/>
      <c r="AR16" s="112"/>
      <c r="AS16" s="113"/>
      <c r="AT16" s="114"/>
      <c r="AU16" s="128">
        <f>IF($AZ$3="４週",SUM(P16:AQ16),IF($AZ$3="暦月",SUM(P16:AT16),""))</f>
        <v>0</v>
      </c>
      <c r="AV16" s="129"/>
      <c r="AW16" s="147">
        <f t="shared" si="22"/>
        <v>0</v>
      </c>
      <c r="AX16" s="148"/>
      <c r="AY16" s="204"/>
      <c r="AZ16" s="205"/>
      <c r="BA16" s="205"/>
      <c r="BB16" s="205"/>
      <c r="BC16" s="205"/>
      <c r="BD16" s="206"/>
      <c r="BE16" s="120"/>
    </row>
    <row r="17" spans="1:57" ht="39.950000000000003" customHeight="1" x14ac:dyDescent="0.4">
      <c r="A17" s="62"/>
      <c r="B17" s="74">
        <f t="shared" si="23"/>
        <v>5</v>
      </c>
      <c r="C17" s="179"/>
      <c r="D17" s="180"/>
      <c r="E17" s="187"/>
      <c r="F17" s="188"/>
      <c r="G17" s="189"/>
      <c r="H17" s="190"/>
      <c r="I17" s="190"/>
      <c r="J17" s="190"/>
      <c r="K17" s="191"/>
      <c r="L17" s="184"/>
      <c r="M17" s="185"/>
      <c r="N17" s="185"/>
      <c r="O17" s="186"/>
      <c r="P17" s="112"/>
      <c r="Q17" s="113"/>
      <c r="R17" s="113"/>
      <c r="S17" s="113"/>
      <c r="T17" s="113"/>
      <c r="U17" s="113"/>
      <c r="V17" s="114"/>
      <c r="W17" s="112"/>
      <c r="X17" s="113"/>
      <c r="Y17" s="113"/>
      <c r="Z17" s="113"/>
      <c r="AA17" s="113"/>
      <c r="AB17" s="113"/>
      <c r="AC17" s="114"/>
      <c r="AD17" s="112"/>
      <c r="AE17" s="113"/>
      <c r="AF17" s="113"/>
      <c r="AG17" s="113"/>
      <c r="AH17" s="113"/>
      <c r="AI17" s="113"/>
      <c r="AJ17" s="114"/>
      <c r="AK17" s="112"/>
      <c r="AL17" s="113"/>
      <c r="AM17" s="113"/>
      <c r="AN17" s="113"/>
      <c r="AO17" s="113"/>
      <c r="AP17" s="113"/>
      <c r="AQ17" s="114"/>
      <c r="AR17" s="112"/>
      <c r="AS17" s="113"/>
      <c r="AT17" s="114"/>
      <c r="AU17" s="128">
        <f t="shared" ref="AU17:AU30" si="24">IF($AZ$3="４週",SUM(P17:AQ17),IF($AZ$3="暦月",SUM(P17:AT17),""))</f>
        <v>0</v>
      </c>
      <c r="AV17" s="129"/>
      <c r="AW17" s="147">
        <f t="shared" si="22"/>
        <v>0</v>
      </c>
      <c r="AX17" s="148"/>
      <c r="AY17" s="204"/>
      <c r="AZ17" s="205"/>
      <c r="BA17" s="205"/>
      <c r="BB17" s="205"/>
      <c r="BC17" s="205"/>
      <c r="BD17" s="206"/>
      <c r="BE17" s="120"/>
    </row>
    <row r="18" spans="1:57" ht="39.950000000000003" customHeight="1" x14ac:dyDescent="0.4">
      <c r="A18" s="62"/>
      <c r="B18" s="74">
        <f t="shared" si="23"/>
        <v>6</v>
      </c>
      <c r="C18" s="179"/>
      <c r="D18" s="180"/>
      <c r="E18" s="187"/>
      <c r="F18" s="188"/>
      <c r="G18" s="189"/>
      <c r="H18" s="190"/>
      <c r="I18" s="190"/>
      <c r="J18" s="190"/>
      <c r="K18" s="191"/>
      <c r="L18" s="184"/>
      <c r="M18" s="185"/>
      <c r="N18" s="185"/>
      <c r="O18" s="186"/>
      <c r="P18" s="112"/>
      <c r="Q18" s="113"/>
      <c r="R18" s="113"/>
      <c r="S18" s="113"/>
      <c r="T18" s="113"/>
      <c r="U18" s="113"/>
      <c r="V18" s="114"/>
      <c r="W18" s="112"/>
      <c r="X18" s="113"/>
      <c r="Y18" s="113"/>
      <c r="Z18" s="113"/>
      <c r="AA18" s="113"/>
      <c r="AB18" s="113"/>
      <c r="AC18" s="114"/>
      <c r="AD18" s="112"/>
      <c r="AE18" s="113"/>
      <c r="AF18" s="113"/>
      <c r="AG18" s="113"/>
      <c r="AH18" s="113"/>
      <c r="AI18" s="113"/>
      <c r="AJ18" s="114"/>
      <c r="AK18" s="112"/>
      <c r="AL18" s="113"/>
      <c r="AM18" s="113"/>
      <c r="AN18" s="113"/>
      <c r="AO18" s="113"/>
      <c r="AP18" s="113"/>
      <c r="AQ18" s="114"/>
      <c r="AR18" s="112"/>
      <c r="AS18" s="113"/>
      <c r="AT18" s="114"/>
      <c r="AU18" s="128">
        <f t="shared" si="24"/>
        <v>0</v>
      </c>
      <c r="AV18" s="129"/>
      <c r="AW18" s="147">
        <f t="shared" si="22"/>
        <v>0</v>
      </c>
      <c r="AX18" s="148"/>
      <c r="AY18" s="204"/>
      <c r="AZ18" s="205"/>
      <c r="BA18" s="205"/>
      <c r="BB18" s="205"/>
      <c r="BC18" s="205"/>
      <c r="BD18" s="206"/>
      <c r="BE18" s="120"/>
    </row>
    <row r="19" spans="1:57" ht="39.950000000000003" customHeight="1" x14ac:dyDescent="0.4">
      <c r="A19" s="62"/>
      <c r="B19" s="74">
        <f t="shared" si="23"/>
        <v>7</v>
      </c>
      <c r="C19" s="179"/>
      <c r="D19" s="180"/>
      <c r="E19" s="187"/>
      <c r="F19" s="188"/>
      <c r="G19" s="189"/>
      <c r="H19" s="190"/>
      <c r="I19" s="190"/>
      <c r="J19" s="190"/>
      <c r="K19" s="191"/>
      <c r="L19" s="184"/>
      <c r="M19" s="185"/>
      <c r="N19" s="185"/>
      <c r="O19" s="186"/>
      <c r="P19" s="112"/>
      <c r="Q19" s="113"/>
      <c r="R19" s="113"/>
      <c r="S19" s="113"/>
      <c r="T19" s="113"/>
      <c r="U19" s="113"/>
      <c r="V19" s="114"/>
      <c r="W19" s="112"/>
      <c r="X19" s="113"/>
      <c r="Y19" s="113"/>
      <c r="Z19" s="113"/>
      <c r="AA19" s="113"/>
      <c r="AB19" s="113"/>
      <c r="AC19" s="114"/>
      <c r="AD19" s="112"/>
      <c r="AE19" s="113"/>
      <c r="AF19" s="113"/>
      <c r="AG19" s="113"/>
      <c r="AH19" s="113"/>
      <c r="AI19" s="113"/>
      <c r="AJ19" s="114"/>
      <c r="AK19" s="112"/>
      <c r="AL19" s="113"/>
      <c r="AM19" s="113"/>
      <c r="AN19" s="113"/>
      <c r="AO19" s="113"/>
      <c r="AP19" s="113"/>
      <c r="AQ19" s="114"/>
      <c r="AR19" s="112"/>
      <c r="AS19" s="113"/>
      <c r="AT19" s="114"/>
      <c r="AU19" s="128">
        <f>IF($AZ$3="４週",SUM(P19:AQ19),IF($AZ$3="暦月",SUM(P19:AT19),""))</f>
        <v>0</v>
      </c>
      <c r="AV19" s="129"/>
      <c r="AW19" s="147">
        <f t="shared" si="22"/>
        <v>0</v>
      </c>
      <c r="AX19" s="148"/>
      <c r="AY19" s="204"/>
      <c r="AZ19" s="205"/>
      <c r="BA19" s="205"/>
      <c r="BB19" s="205"/>
      <c r="BC19" s="205"/>
      <c r="BD19" s="206"/>
      <c r="BE19" s="120"/>
    </row>
    <row r="20" spans="1:57" ht="39.950000000000003" customHeight="1" x14ac:dyDescent="0.4">
      <c r="A20" s="62"/>
      <c r="B20" s="74">
        <f t="shared" si="23"/>
        <v>8</v>
      </c>
      <c r="C20" s="179"/>
      <c r="D20" s="180"/>
      <c r="E20" s="187"/>
      <c r="F20" s="188"/>
      <c r="G20" s="189"/>
      <c r="H20" s="190"/>
      <c r="I20" s="190"/>
      <c r="J20" s="190"/>
      <c r="K20" s="191"/>
      <c r="L20" s="184"/>
      <c r="M20" s="185"/>
      <c r="N20" s="185"/>
      <c r="O20" s="186"/>
      <c r="P20" s="112"/>
      <c r="Q20" s="113"/>
      <c r="R20" s="113"/>
      <c r="S20" s="113"/>
      <c r="T20" s="113"/>
      <c r="U20" s="113"/>
      <c r="V20" s="114"/>
      <c r="W20" s="112"/>
      <c r="X20" s="113"/>
      <c r="Y20" s="113"/>
      <c r="Z20" s="113"/>
      <c r="AA20" s="113"/>
      <c r="AB20" s="113"/>
      <c r="AC20" s="114"/>
      <c r="AD20" s="112"/>
      <c r="AE20" s="113"/>
      <c r="AF20" s="113"/>
      <c r="AG20" s="113"/>
      <c r="AH20" s="113"/>
      <c r="AI20" s="113"/>
      <c r="AJ20" s="114"/>
      <c r="AK20" s="112"/>
      <c r="AL20" s="113"/>
      <c r="AM20" s="113"/>
      <c r="AN20" s="113"/>
      <c r="AO20" s="113"/>
      <c r="AP20" s="113"/>
      <c r="AQ20" s="114"/>
      <c r="AR20" s="112"/>
      <c r="AS20" s="113"/>
      <c r="AT20" s="114"/>
      <c r="AU20" s="128">
        <f t="shared" si="24"/>
        <v>0</v>
      </c>
      <c r="AV20" s="129"/>
      <c r="AW20" s="147">
        <f t="shared" si="22"/>
        <v>0</v>
      </c>
      <c r="AX20" s="148"/>
      <c r="AY20" s="204"/>
      <c r="AZ20" s="205"/>
      <c r="BA20" s="205"/>
      <c r="BB20" s="205"/>
      <c r="BC20" s="205"/>
      <c r="BD20" s="206"/>
      <c r="BE20" s="120"/>
    </row>
    <row r="21" spans="1:57" ht="39.950000000000003" customHeight="1" x14ac:dyDescent="0.4">
      <c r="A21" s="62"/>
      <c r="B21" s="74">
        <f t="shared" si="23"/>
        <v>9</v>
      </c>
      <c r="C21" s="179"/>
      <c r="D21" s="180"/>
      <c r="E21" s="187"/>
      <c r="F21" s="188"/>
      <c r="G21" s="189"/>
      <c r="H21" s="190"/>
      <c r="I21" s="190"/>
      <c r="J21" s="190"/>
      <c r="K21" s="191"/>
      <c r="L21" s="184"/>
      <c r="M21" s="185"/>
      <c r="N21" s="185"/>
      <c r="O21" s="186"/>
      <c r="P21" s="112"/>
      <c r="Q21" s="113"/>
      <c r="R21" s="113"/>
      <c r="S21" s="113"/>
      <c r="T21" s="113"/>
      <c r="U21" s="113"/>
      <c r="V21" s="114"/>
      <c r="W21" s="112"/>
      <c r="X21" s="113"/>
      <c r="Y21" s="113"/>
      <c r="Z21" s="113"/>
      <c r="AA21" s="113"/>
      <c r="AB21" s="113"/>
      <c r="AC21" s="114"/>
      <c r="AD21" s="112"/>
      <c r="AE21" s="113"/>
      <c r="AF21" s="113"/>
      <c r="AG21" s="113"/>
      <c r="AH21" s="113"/>
      <c r="AI21" s="113"/>
      <c r="AJ21" s="114"/>
      <c r="AK21" s="112"/>
      <c r="AL21" s="113"/>
      <c r="AM21" s="113"/>
      <c r="AN21" s="113"/>
      <c r="AO21" s="113"/>
      <c r="AP21" s="113"/>
      <c r="AQ21" s="114"/>
      <c r="AR21" s="112"/>
      <c r="AS21" s="113"/>
      <c r="AT21" s="114"/>
      <c r="AU21" s="128">
        <f t="shared" si="24"/>
        <v>0</v>
      </c>
      <c r="AV21" s="129"/>
      <c r="AW21" s="147">
        <f t="shared" si="22"/>
        <v>0</v>
      </c>
      <c r="AX21" s="148"/>
      <c r="AY21" s="204"/>
      <c r="AZ21" s="205"/>
      <c r="BA21" s="205"/>
      <c r="BB21" s="205"/>
      <c r="BC21" s="205"/>
      <c r="BD21" s="206"/>
      <c r="BE21" s="120"/>
    </row>
    <row r="22" spans="1:57" ht="39.950000000000003" customHeight="1" x14ac:dyDescent="0.4">
      <c r="A22" s="62"/>
      <c r="B22" s="74">
        <f t="shared" si="23"/>
        <v>10</v>
      </c>
      <c r="C22" s="179"/>
      <c r="D22" s="180"/>
      <c r="E22" s="187"/>
      <c r="F22" s="188"/>
      <c r="G22" s="189"/>
      <c r="H22" s="190"/>
      <c r="I22" s="190"/>
      <c r="J22" s="190"/>
      <c r="K22" s="191"/>
      <c r="L22" s="184"/>
      <c r="M22" s="185"/>
      <c r="N22" s="185"/>
      <c r="O22" s="186"/>
      <c r="P22" s="112"/>
      <c r="Q22" s="113"/>
      <c r="R22" s="113"/>
      <c r="S22" s="113"/>
      <c r="T22" s="113"/>
      <c r="U22" s="113"/>
      <c r="V22" s="114"/>
      <c r="W22" s="112"/>
      <c r="X22" s="113"/>
      <c r="Y22" s="113"/>
      <c r="Z22" s="113"/>
      <c r="AA22" s="113"/>
      <c r="AB22" s="113"/>
      <c r="AC22" s="114"/>
      <c r="AD22" s="112"/>
      <c r="AE22" s="113"/>
      <c r="AF22" s="113"/>
      <c r="AG22" s="113"/>
      <c r="AH22" s="113"/>
      <c r="AI22" s="113"/>
      <c r="AJ22" s="114"/>
      <c r="AK22" s="112"/>
      <c r="AL22" s="113"/>
      <c r="AM22" s="113"/>
      <c r="AN22" s="113"/>
      <c r="AO22" s="113"/>
      <c r="AP22" s="113"/>
      <c r="AQ22" s="114"/>
      <c r="AR22" s="112"/>
      <c r="AS22" s="113"/>
      <c r="AT22" s="114"/>
      <c r="AU22" s="128">
        <f t="shared" si="24"/>
        <v>0</v>
      </c>
      <c r="AV22" s="129"/>
      <c r="AW22" s="147">
        <f t="shared" si="22"/>
        <v>0</v>
      </c>
      <c r="AX22" s="148"/>
      <c r="AY22" s="204"/>
      <c r="AZ22" s="205"/>
      <c r="BA22" s="205"/>
      <c r="BB22" s="205"/>
      <c r="BC22" s="205"/>
      <c r="BD22" s="206"/>
      <c r="BE22" s="120"/>
    </row>
    <row r="23" spans="1:57" ht="39.950000000000003" customHeight="1" x14ac:dyDescent="0.4">
      <c r="A23" s="62"/>
      <c r="B23" s="74">
        <f t="shared" si="23"/>
        <v>11</v>
      </c>
      <c r="C23" s="179"/>
      <c r="D23" s="180"/>
      <c r="E23" s="187"/>
      <c r="F23" s="188"/>
      <c r="G23" s="189"/>
      <c r="H23" s="190"/>
      <c r="I23" s="190"/>
      <c r="J23" s="190"/>
      <c r="K23" s="191"/>
      <c r="L23" s="184"/>
      <c r="M23" s="185"/>
      <c r="N23" s="185"/>
      <c r="O23" s="186"/>
      <c r="P23" s="112"/>
      <c r="Q23" s="113"/>
      <c r="R23" s="113"/>
      <c r="S23" s="113"/>
      <c r="T23" s="113"/>
      <c r="U23" s="113"/>
      <c r="V23" s="114"/>
      <c r="W23" s="112"/>
      <c r="X23" s="113"/>
      <c r="Y23" s="113"/>
      <c r="Z23" s="113"/>
      <c r="AA23" s="113"/>
      <c r="AB23" s="113"/>
      <c r="AC23" s="114"/>
      <c r="AD23" s="112"/>
      <c r="AE23" s="113"/>
      <c r="AF23" s="113"/>
      <c r="AG23" s="113"/>
      <c r="AH23" s="113"/>
      <c r="AI23" s="113"/>
      <c r="AJ23" s="114"/>
      <c r="AK23" s="112"/>
      <c r="AL23" s="113"/>
      <c r="AM23" s="113"/>
      <c r="AN23" s="113"/>
      <c r="AO23" s="113"/>
      <c r="AP23" s="113"/>
      <c r="AQ23" s="114"/>
      <c r="AR23" s="112"/>
      <c r="AS23" s="113"/>
      <c r="AT23" s="114"/>
      <c r="AU23" s="128">
        <f t="shared" si="24"/>
        <v>0</v>
      </c>
      <c r="AV23" s="129"/>
      <c r="AW23" s="147">
        <f t="shared" si="22"/>
        <v>0</v>
      </c>
      <c r="AX23" s="148"/>
      <c r="AY23" s="204"/>
      <c r="AZ23" s="205"/>
      <c r="BA23" s="205"/>
      <c r="BB23" s="205"/>
      <c r="BC23" s="205"/>
      <c r="BD23" s="206"/>
      <c r="BE23" s="120"/>
    </row>
    <row r="24" spans="1:57" ht="39.950000000000003" customHeight="1" x14ac:dyDescent="0.4">
      <c r="A24" s="62"/>
      <c r="B24" s="74">
        <f t="shared" si="23"/>
        <v>12</v>
      </c>
      <c r="C24" s="179"/>
      <c r="D24" s="180"/>
      <c r="E24" s="187"/>
      <c r="F24" s="188"/>
      <c r="G24" s="189"/>
      <c r="H24" s="190"/>
      <c r="I24" s="190"/>
      <c r="J24" s="190"/>
      <c r="K24" s="191"/>
      <c r="L24" s="184"/>
      <c r="M24" s="185"/>
      <c r="N24" s="185"/>
      <c r="O24" s="186"/>
      <c r="P24" s="112"/>
      <c r="Q24" s="113"/>
      <c r="R24" s="113"/>
      <c r="S24" s="113"/>
      <c r="T24" s="113"/>
      <c r="U24" s="113"/>
      <c r="V24" s="114"/>
      <c r="W24" s="112"/>
      <c r="X24" s="113"/>
      <c r="Y24" s="113"/>
      <c r="Z24" s="113"/>
      <c r="AA24" s="113"/>
      <c r="AB24" s="113"/>
      <c r="AC24" s="114"/>
      <c r="AD24" s="112"/>
      <c r="AE24" s="113"/>
      <c r="AF24" s="113"/>
      <c r="AG24" s="113"/>
      <c r="AH24" s="113"/>
      <c r="AI24" s="113"/>
      <c r="AJ24" s="114"/>
      <c r="AK24" s="112"/>
      <c r="AL24" s="113"/>
      <c r="AM24" s="113"/>
      <c r="AN24" s="113"/>
      <c r="AO24" s="113"/>
      <c r="AP24" s="113"/>
      <c r="AQ24" s="114"/>
      <c r="AR24" s="112"/>
      <c r="AS24" s="113"/>
      <c r="AT24" s="114"/>
      <c r="AU24" s="128">
        <f t="shared" si="24"/>
        <v>0</v>
      </c>
      <c r="AV24" s="129"/>
      <c r="AW24" s="147">
        <f t="shared" si="22"/>
        <v>0</v>
      </c>
      <c r="AX24" s="148"/>
      <c r="AY24" s="204"/>
      <c r="AZ24" s="205"/>
      <c r="BA24" s="205"/>
      <c r="BB24" s="205"/>
      <c r="BC24" s="205"/>
      <c r="BD24" s="206"/>
      <c r="BE24" s="120"/>
    </row>
    <row r="25" spans="1:57" ht="39.950000000000003" customHeight="1" x14ac:dyDescent="0.4">
      <c r="A25" s="62"/>
      <c r="B25" s="74">
        <f t="shared" si="23"/>
        <v>13</v>
      </c>
      <c r="C25" s="179"/>
      <c r="D25" s="180"/>
      <c r="E25" s="187"/>
      <c r="F25" s="188"/>
      <c r="G25" s="189"/>
      <c r="H25" s="190"/>
      <c r="I25" s="190"/>
      <c r="J25" s="190"/>
      <c r="K25" s="191"/>
      <c r="L25" s="184"/>
      <c r="M25" s="185"/>
      <c r="N25" s="185"/>
      <c r="O25" s="186"/>
      <c r="P25" s="112"/>
      <c r="Q25" s="113"/>
      <c r="R25" s="113"/>
      <c r="S25" s="113"/>
      <c r="T25" s="113"/>
      <c r="U25" s="113"/>
      <c r="V25" s="114"/>
      <c r="W25" s="112"/>
      <c r="X25" s="113"/>
      <c r="Y25" s="113"/>
      <c r="Z25" s="113"/>
      <c r="AA25" s="113"/>
      <c r="AB25" s="113"/>
      <c r="AC25" s="114"/>
      <c r="AD25" s="112"/>
      <c r="AE25" s="113"/>
      <c r="AF25" s="113"/>
      <c r="AG25" s="113"/>
      <c r="AH25" s="113"/>
      <c r="AI25" s="113"/>
      <c r="AJ25" s="114"/>
      <c r="AK25" s="112"/>
      <c r="AL25" s="113"/>
      <c r="AM25" s="113"/>
      <c r="AN25" s="113"/>
      <c r="AO25" s="113"/>
      <c r="AP25" s="113"/>
      <c r="AQ25" s="114"/>
      <c r="AR25" s="112"/>
      <c r="AS25" s="113"/>
      <c r="AT25" s="114"/>
      <c r="AU25" s="128">
        <f t="shared" si="24"/>
        <v>0</v>
      </c>
      <c r="AV25" s="129"/>
      <c r="AW25" s="147">
        <f t="shared" si="22"/>
        <v>0</v>
      </c>
      <c r="AX25" s="148"/>
      <c r="AY25" s="204"/>
      <c r="AZ25" s="205"/>
      <c r="BA25" s="205"/>
      <c r="BB25" s="205"/>
      <c r="BC25" s="205"/>
      <c r="BD25" s="206"/>
      <c r="BE25" s="120"/>
    </row>
    <row r="26" spans="1:57" ht="39.950000000000003" customHeight="1" x14ac:dyDescent="0.4">
      <c r="A26" s="62"/>
      <c r="B26" s="74">
        <f t="shared" si="23"/>
        <v>14</v>
      </c>
      <c r="C26" s="179"/>
      <c r="D26" s="180"/>
      <c r="E26" s="187"/>
      <c r="F26" s="188"/>
      <c r="G26" s="189"/>
      <c r="H26" s="190"/>
      <c r="I26" s="190"/>
      <c r="J26" s="190"/>
      <c r="K26" s="191"/>
      <c r="L26" s="184"/>
      <c r="M26" s="185"/>
      <c r="N26" s="185"/>
      <c r="O26" s="186"/>
      <c r="P26" s="112"/>
      <c r="Q26" s="113"/>
      <c r="R26" s="113"/>
      <c r="S26" s="113"/>
      <c r="T26" s="113"/>
      <c r="U26" s="113"/>
      <c r="V26" s="114"/>
      <c r="W26" s="112"/>
      <c r="X26" s="113"/>
      <c r="Y26" s="113"/>
      <c r="Z26" s="113"/>
      <c r="AA26" s="113"/>
      <c r="AB26" s="113"/>
      <c r="AC26" s="114"/>
      <c r="AD26" s="112"/>
      <c r="AE26" s="113"/>
      <c r="AF26" s="113"/>
      <c r="AG26" s="113"/>
      <c r="AH26" s="113"/>
      <c r="AI26" s="113"/>
      <c r="AJ26" s="114"/>
      <c r="AK26" s="112"/>
      <c r="AL26" s="113"/>
      <c r="AM26" s="113"/>
      <c r="AN26" s="113"/>
      <c r="AO26" s="113"/>
      <c r="AP26" s="113"/>
      <c r="AQ26" s="114"/>
      <c r="AR26" s="112"/>
      <c r="AS26" s="113"/>
      <c r="AT26" s="114"/>
      <c r="AU26" s="128">
        <f t="shared" si="24"/>
        <v>0</v>
      </c>
      <c r="AV26" s="129"/>
      <c r="AW26" s="147">
        <f t="shared" si="22"/>
        <v>0</v>
      </c>
      <c r="AX26" s="148"/>
      <c r="AY26" s="204"/>
      <c r="AZ26" s="205"/>
      <c r="BA26" s="205"/>
      <c r="BB26" s="205"/>
      <c r="BC26" s="205"/>
      <c r="BD26" s="206"/>
      <c r="BE26" s="120"/>
    </row>
    <row r="27" spans="1:57" ht="39.950000000000003" customHeight="1" x14ac:dyDescent="0.4">
      <c r="A27" s="62"/>
      <c r="B27" s="74">
        <f t="shared" si="23"/>
        <v>15</v>
      </c>
      <c r="C27" s="179"/>
      <c r="D27" s="180"/>
      <c r="E27" s="187"/>
      <c r="F27" s="188"/>
      <c r="G27" s="189"/>
      <c r="H27" s="190"/>
      <c r="I27" s="190"/>
      <c r="J27" s="190"/>
      <c r="K27" s="191"/>
      <c r="L27" s="184"/>
      <c r="M27" s="185"/>
      <c r="N27" s="185"/>
      <c r="O27" s="186"/>
      <c r="P27" s="112"/>
      <c r="Q27" s="113"/>
      <c r="R27" s="113"/>
      <c r="S27" s="113"/>
      <c r="T27" s="113"/>
      <c r="U27" s="113"/>
      <c r="V27" s="114"/>
      <c r="W27" s="112"/>
      <c r="X27" s="113"/>
      <c r="Y27" s="113"/>
      <c r="Z27" s="113"/>
      <c r="AA27" s="113"/>
      <c r="AB27" s="113"/>
      <c r="AC27" s="114"/>
      <c r="AD27" s="112"/>
      <c r="AE27" s="113"/>
      <c r="AF27" s="113"/>
      <c r="AG27" s="113"/>
      <c r="AH27" s="113"/>
      <c r="AI27" s="113"/>
      <c r="AJ27" s="114"/>
      <c r="AK27" s="112"/>
      <c r="AL27" s="113"/>
      <c r="AM27" s="113"/>
      <c r="AN27" s="113"/>
      <c r="AO27" s="113"/>
      <c r="AP27" s="113"/>
      <c r="AQ27" s="114"/>
      <c r="AR27" s="112"/>
      <c r="AS27" s="113"/>
      <c r="AT27" s="114"/>
      <c r="AU27" s="128">
        <f t="shared" si="24"/>
        <v>0</v>
      </c>
      <c r="AV27" s="129"/>
      <c r="AW27" s="147">
        <f t="shared" si="22"/>
        <v>0</v>
      </c>
      <c r="AX27" s="148"/>
      <c r="AY27" s="204"/>
      <c r="AZ27" s="205"/>
      <c r="BA27" s="205"/>
      <c r="BB27" s="205"/>
      <c r="BC27" s="205"/>
      <c r="BD27" s="206"/>
      <c r="BE27" s="120"/>
    </row>
    <row r="28" spans="1:57" ht="39.950000000000003" customHeight="1" x14ac:dyDescent="0.4">
      <c r="A28" s="62"/>
      <c r="B28" s="74">
        <f t="shared" si="23"/>
        <v>16</v>
      </c>
      <c r="C28" s="179"/>
      <c r="D28" s="180"/>
      <c r="E28" s="187"/>
      <c r="F28" s="188"/>
      <c r="G28" s="189"/>
      <c r="H28" s="190"/>
      <c r="I28" s="190"/>
      <c r="J28" s="190"/>
      <c r="K28" s="191"/>
      <c r="L28" s="184"/>
      <c r="M28" s="185"/>
      <c r="N28" s="185"/>
      <c r="O28" s="186"/>
      <c r="P28" s="112"/>
      <c r="Q28" s="113"/>
      <c r="R28" s="113"/>
      <c r="S28" s="113"/>
      <c r="T28" s="113"/>
      <c r="U28" s="113"/>
      <c r="V28" s="114"/>
      <c r="W28" s="112"/>
      <c r="X28" s="113"/>
      <c r="Y28" s="113"/>
      <c r="Z28" s="113"/>
      <c r="AA28" s="113"/>
      <c r="AB28" s="113"/>
      <c r="AC28" s="114"/>
      <c r="AD28" s="112"/>
      <c r="AE28" s="113"/>
      <c r="AF28" s="113"/>
      <c r="AG28" s="113"/>
      <c r="AH28" s="113"/>
      <c r="AI28" s="113"/>
      <c r="AJ28" s="114"/>
      <c r="AK28" s="112"/>
      <c r="AL28" s="113"/>
      <c r="AM28" s="113"/>
      <c r="AN28" s="113"/>
      <c r="AO28" s="113"/>
      <c r="AP28" s="113"/>
      <c r="AQ28" s="114"/>
      <c r="AR28" s="112"/>
      <c r="AS28" s="113"/>
      <c r="AT28" s="114"/>
      <c r="AU28" s="128">
        <f t="shared" si="24"/>
        <v>0</v>
      </c>
      <c r="AV28" s="129"/>
      <c r="AW28" s="147">
        <f t="shared" si="22"/>
        <v>0</v>
      </c>
      <c r="AX28" s="148"/>
      <c r="AY28" s="204"/>
      <c r="AZ28" s="205"/>
      <c r="BA28" s="205"/>
      <c r="BB28" s="205"/>
      <c r="BC28" s="205"/>
      <c r="BD28" s="206"/>
      <c r="BE28" s="120"/>
    </row>
    <row r="29" spans="1:57" ht="39.950000000000003" customHeight="1" x14ac:dyDescent="0.4">
      <c r="A29" s="62"/>
      <c r="B29" s="74">
        <f t="shared" si="23"/>
        <v>17</v>
      </c>
      <c r="C29" s="179"/>
      <c r="D29" s="180"/>
      <c r="E29" s="187"/>
      <c r="F29" s="188"/>
      <c r="G29" s="189"/>
      <c r="H29" s="190"/>
      <c r="I29" s="190"/>
      <c r="J29" s="190"/>
      <c r="K29" s="191"/>
      <c r="L29" s="184"/>
      <c r="M29" s="185"/>
      <c r="N29" s="185"/>
      <c r="O29" s="186"/>
      <c r="P29" s="112"/>
      <c r="Q29" s="113"/>
      <c r="R29" s="113"/>
      <c r="S29" s="113"/>
      <c r="T29" s="113"/>
      <c r="U29" s="113"/>
      <c r="V29" s="114"/>
      <c r="W29" s="112"/>
      <c r="X29" s="113"/>
      <c r="Y29" s="113"/>
      <c r="Z29" s="113"/>
      <c r="AA29" s="113"/>
      <c r="AB29" s="113"/>
      <c r="AC29" s="114"/>
      <c r="AD29" s="112"/>
      <c r="AE29" s="113"/>
      <c r="AF29" s="113"/>
      <c r="AG29" s="113"/>
      <c r="AH29" s="113"/>
      <c r="AI29" s="113"/>
      <c r="AJ29" s="114"/>
      <c r="AK29" s="112"/>
      <c r="AL29" s="113"/>
      <c r="AM29" s="113"/>
      <c r="AN29" s="113"/>
      <c r="AO29" s="113"/>
      <c r="AP29" s="113"/>
      <c r="AQ29" s="114"/>
      <c r="AR29" s="112"/>
      <c r="AS29" s="113"/>
      <c r="AT29" s="114"/>
      <c r="AU29" s="128">
        <f t="shared" si="24"/>
        <v>0</v>
      </c>
      <c r="AV29" s="129"/>
      <c r="AW29" s="147">
        <f t="shared" si="22"/>
        <v>0</v>
      </c>
      <c r="AX29" s="148"/>
      <c r="AY29" s="204"/>
      <c r="AZ29" s="205"/>
      <c r="BA29" s="205"/>
      <c r="BB29" s="205"/>
      <c r="BC29" s="205"/>
      <c r="BD29" s="206"/>
      <c r="BE29" s="120"/>
    </row>
    <row r="30" spans="1:57" ht="39.950000000000003" customHeight="1" thickBot="1" x14ac:dyDescent="0.45">
      <c r="A30" s="62"/>
      <c r="B30" s="75">
        <f t="shared" si="23"/>
        <v>18</v>
      </c>
      <c r="C30" s="194"/>
      <c r="D30" s="195"/>
      <c r="E30" s="196"/>
      <c r="F30" s="197"/>
      <c r="G30" s="198"/>
      <c r="H30" s="199"/>
      <c r="I30" s="199"/>
      <c r="J30" s="199"/>
      <c r="K30" s="200"/>
      <c r="L30" s="201"/>
      <c r="M30" s="202"/>
      <c r="N30" s="202"/>
      <c r="O30" s="203"/>
      <c r="P30" s="115"/>
      <c r="Q30" s="116"/>
      <c r="R30" s="116"/>
      <c r="S30" s="116"/>
      <c r="T30" s="116"/>
      <c r="U30" s="116"/>
      <c r="V30" s="117"/>
      <c r="W30" s="115"/>
      <c r="X30" s="116"/>
      <c r="Y30" s="116"/>
      <c r="Z30" s="116"/>
      <c r="AA30" s="116"/>
      <c r="AB30" s="116"/>
      <c r="AC30" s="117"/>
      <c r="AD30" s="115"/>
      <c r="AE30" s="116"/>
      <c r="AF30" s="116"/>
      <c r="AG30" s="116"/>
      <c r="AH30" s="116"/>
      <c r="AI30" s="116"/>
      <c r="AJ30" s="117"/>
      <c r="AK30" s="115"/>
      <c r="AL30" s="116"/>
      <c r="AM30" s="116"/>
      <c r="AN30" s="116"/>
      <c r="AO30" s="116"/>
      <c r="AP30" s="116"/>
      <c r="AQ30" s="117"/>
      <c r="AR30" s="115"/>
      <c r="AS30" s="116"/>
      <c r="AT30" s="117"/>
      <c r="AU30" s="168">
        <f t="shared" si="24"/>
        <v>0</v>
      </c>
      <c r="AV30" s="169"/>
      <c r="AW30" s="170">
        <f t="shared" si="22"/>
        <v>0</v>
      </c>
      <c r="AX30" s="171"/>
      <c r="AY30" s="207"/>
      <c r="AZ30" s="208"/>
      <c r="BA30" s="208"/>
      <c r="BB30" s="208"/>
      <c r="BC30" s="208"/>
      <c r="BD30" s="209"/>
      <c r="BE30" s="121"/>
    </row>
    <row r="31" spans="1:57" ht="20.25" customHeight="1" x14ac:dyDescent="0.4">
      <c r="A31" s="62"/>
      <c r="B31" s="62"/>
      <c r="C31" s="66"/>
      <c r="D31" s="67"/>
      <c r="E31" s="68"/>
      <c r="F31" s="64"/>
      <c r="G31" s="64"/>
      <c r="H31" s="64"/>
      <c r="I31" s="64"/>
      <c r="J31" s="64"/>
      <c r="K31" s="64"/>
      <c r="L31" s="64"/>
      <c r="M31" s="64"/>
      <c r="N31" s="64"/>
      <c r="O31" s="64"/>
      <c r="P31" s="64"/>
      <c r="Q31" s="64"/>
      <c r="R31" s="64"/>
      <c r="S31" s="64"/>
      <c r="T31" s="64"/>
      <c r="U31" s="64"/>
      <c r="V31" s="64"/>
      <c r="W31" s="64"/>
      <c r="X31" s="64"/>
      <c r="Y31" s="64"/>
      <c r="Z31" s="64"/>
      <c r="AA31" s="64"/>
      <c r="AB31" s="64"/>
      <c r="AC31" s="69"/>
      <c r="AD31" s="64"/>
      <c r="AE31" s="64"/>
      <c r="AF31" s="64"/>
      <c r="AG31" s="64"/>
      <c r="AH31" s="64"/>
      <c r="AI31" s="64"/>
      <c r="AJ31" s="64"/>
      <c r="AK31" s="64"/>
      <c r="AL31" s="64"/>
      <c r="AM31" s="64"/>
      <c r="AN31" s="64"/>
      <c r="AO31" s="64"/>
      <c r="AP31" s="64"/>
      <c r="AQ31" s="64"/>
      <c r="AR31" s="64"/>
      <c r="AS31" s="64"/>
      <c r="AT31" s="64"/>
      <c r="AU31" s="64"/>
      <c r="AV31" s="62"/>
      <c r="AW31" s="62"/>
      <c r="AX31" s="62"/>
      <c r="AY31" s="62"/>
      <c r="AZ31" s="62"/>
      <c r="BA31" s="62"/>
      <c r="BB31" s="62"/>
      <c r="BC31" s="62"/>
      <c r="BD31" s="62"/>
    </row>
    <row r="32" spans="1:57" ht="20.25" customHeight="1" x14ac:dyDescent="0.4">
      <c r="C32" s="2"/>
      <c r="D32" s="2"/>
      <c r="E32" s="1"/>
      <c r="F32" s="1"/>
      <c r="G32" s="1"/>
      <c r="H32" s="1"/>
      <c r="I32" s="1"/>
      <c r="J32" s="1"/>
      <c r="K32" s="1"/>
      <c r="L32" s="1"/>
      <c r="M32" s="1"/>
      <c r="N32" s="1"/>
      <c r="O32" s="1"/>
      <c r="P32" s="1"/>
      <c r="Q32" s="1"/>
      <c r="R32" s="1"/>
      <c r="S32" s="1"/>
      <c r="T32" s="2"/>
      <c r="U32" s="1"/>
      <c r="V32" s="1"/>
      <c r="W32" s="1"/>
      <c r="X32" s="1"/>
      <c r="Y32" s="1"/>
      <c r="Z32" s="1"/>
      <c r="AA32" s="1"/>
      <c r="AB32" s="1"/>
      <c r="AC32" s="1"/>
      <c r="AD32" s="1"/>
      <c r="AE32" s="1"/>
      <c r="AF32" s="1"/>
      <c r="AJ32" s="7"/>
      <c r="AK32" s="8"/>
      <c r="AL32" s="8"/>
      <c r="AM32" s="1"/>
      <c r="AN32" s="1"/>
      <c r="AO32" s="1"/>
      <c r="AP32" s="1"/>
      <c r="AQ32" s="1"/>
      <c r="AR32" s="1"/>
      <c r="AS32" s="1"/>
      <c r="AT32" s="1"/>
      <c r="AU32" s="1"/>
      <c r="AV32" s="1"/>
      <c r="AW32" s="1"/>
      <c r="AX32" s="1"/>
      <c r="AY32" s="1"/>
      <c r="AZ32" s="1"/>
      <c r="BA32" s="1"/>
      <c r="BB32" s="1"/>
      <c r="BC32" s="1"/>
      <c r="BD32" s="1"/>
    </row>
    <row r="33" spans="1:58" ht="20.25" customHeight="1" x14ac:dyDescent="0.4">
      <c r="A33" s="1"/>
      <c r="B33" s="1"/>
      <c r="C33" s="2"/>
      <c r="D33" s="2"/>
      <c r="E33" s="1"/>
      <c r="F33" s="1"/>
      <c r="G33" s="1"/>
      <c r="H33" s="1"/>
      <c r="I33" s="1"/>
      <c r="J33" s="1"/>
      <c r="K33" s="1"/>
      <c r="L33" s="1"/>
      <c r="M33" s="1"/>
      <c r="N33" s="1"/>
      <c r="O33" s="1"/>
      <c r="P33" s="1"/>
      <c r="Q33" s="1"/>
      <c r="R33" s="1"/>
      <c r="S33" s="1"/>
      <c r="T33" s="1"/>
      <c r="U33" s="2"/>
      <c r="V33" s="1"/>
      <c r="W33" s="1"/>
      <c r="X33" s="1"/>
      <c r="Y33" s="1"/>
      <c r="Z33" s="1"/>
      <c r="AA33" s="1"/>
      <c r="AB33" s="1"/>
      <c r="AC33" s="1"/>
      <c r="AD33" s="1"/>
      <c r="AE33" s="1"/>
      <c r="AF33" s="1"/>
      <c r="AG33" s="1"/>
      <c r="AK33" s="7"/>
      <c r="AL33" s="8"/>
      <c r="AM33" s="8"/>
      <c r="AN33" s="1"/>
      <c r="AO33" s="1"/>
      <c r="AP33" s="1"/>
      <c r="AQ33" s="1"/>
      <c r="AR33" s="1"/>
      <c r="AS33" s="1"/>
      <c r="AT33" s="1"/>
      <c r="AU33" s="1"/>
      <c r="AV33" s="1"/>
      <c r="AW33" s="1"/>
      <c r="AX33" s="1"/>
      <c r="AY33" s="1"/>
      <c r="AZ33" s="1"/>
      <c r="BA33" s="1"/>
      <c r="BB33" s="1"/>
      <c r="BC33" s="1"/>
      <c r="BD33" s="1"/>
      <c r="BF33" s="8"/>
    </row>
    <row r="34" spans="1:58" ht="20.25" customHeight="1" x14ac:dyDescent="0.4">
      <c r="A34" s="1"/>
      <c r="B34" s="1"/>
      <c r="C34" s="1"/>
      <c r="D34" s="2"/>
      <c r="E34" s="1"/>
      <c r="F34" s="1"/>
      <c r="G34" s="1"/>
      <c r="H34" s="1"/>
      <c r="I34" s="1"/>
      <c r="J34" s="1"/>
      <c r="K34" s="1"/>
      <c r="L34" s="1"/>
      <c r="M34" s="1"/>
      <c r="N34" s="1"/>
      <c r="O34" s="1"/>
      <c r="P34" s="1"/>
      <c r="Q34" s="1"/>
      <c r="R34" s="1"/>
      <c r="S34" s="1"/>
      <c r="T34" s="1"/>
      <c r="U34" s="2"/>
      <c r="V34" s="1"/>
      <c r="W34" s="1"/>
      <c r="X34" s="1"/>
      <c r="Y34" s="1"/>
      <c r="Z34" s="1"/>
      <c r="AA34" s="1"/>
      <c r="AB34" s="1"/>
      <c r="AC34" s="1"/>
      <c r="AD34" s="1"/>
      <c r="AE34" s="1"/>
      <c r="AF34" s="1"/>
      <c r="AG34" s="1"/>
      <c r="AK34" s="7"/>
      <c r="AL34" s="8"/>
      <c r="AM34" s="8"/>
      <c r="AN34" s="1"/>
      <c r="AO34" s="1"/>
      <c r="AP34" s="1"/>
      <c r="AQ34" s="1"/>
      <c r="AR34" s="1"/>
      <c r="AS34" s="1"/>
      <c r="AT34" s="1"/>
      <c r="AU34" s="1"/>
      <c r="AV34" s="1"/>
      <c r="AW34" s="1"/>
      <c r="AX34" s="1"/>
      <c r="AY34" s="1"/>
      <c r="AZ34" s="1"/>
      <c r="BA34" s="1"/>
      <c r="BB34" s="1"/>
      <c r="BC34" s="1"/>
      <c r="BD34" s="1"/>
      <c r="BF34" s="8"/>
    </row>
    <row r="35" spans="1:58" ht="20.25" customHeight="1" x14ac:dyDescent="0.4">
      <c r="A35" s="1"/>
      <c r="B35" s="1"/>
      <c r="C35" s="2"/>
      <c r="D35" s="2"/>
      <c r="E35" s="1"/>
      <c r="F35" s="1"/>
      <c r="G35" s="1"/>
      <c r="H35" s="1"/>
      <c r="I35" s="1"/>
      <c r="J35" s="1"/>
      <c r="K35" s="1"/>
      <c r="L35" s="1"/>
      <c r="M35" s="1"/>
      <c r="N35" s="1"/>
      <c r="O35" s="1"/>
      <c r="P35" s="1"/>
      <c r="Q35" s="1"/>
      <c r="R35" s="1"/>
      <c r="S35" s="1"/>
      <c r="T35" s="1"/>
      <c r="U35" s="2"/>
      <c r="V35" s="1"/>
      <c r="W35" s="1"/>
      <c r="X35" s="1"/>
      <c r="Y35" s="1"/>
      <c r="Z35" s="1"/>
      <c r="AA35" s="1"/>
      <c r="AB35" s="1"/>
      <c r="AC35" s="1"/>
      <c r="AD35" s="1"/>
      <c r="AE35" s="1"/>
      <c r="AF35" s="1"/>
      <c r="AG35" s="1"/>
      <c r="AK35" s="7"/>
      <c r="AL35" s="8"/>
      <c r="AM35" s="8"/>
      <c r="AN35" s="1"/>
      <c r="AO35" s="1"/>
      <c r="AP35" s="1"/>
      <c r="AQ35" s="1"/>
      <c r="AR35" s="1"/>
      <c r="AS35" s="1"/>
      <c r="AT35" s="1"/>
      <c r="AU35" s="1"/>
      <c r="AV35" s="1"/>
      <c r="AW35" s="1"/>
      <c r="AX35" s="1"/>
      <c r="AY35" s="1"/>
      <c r="AZ35" s="1"/>
      <c r="BA35" s="1"/>
      <c r="BB35" s="1"/>
      <c r="BC35" s="1"/>
      <c r="BD35" s="1"/>
      <c r="BF35" s="8"/>
    </row>
    <row r="36" spans="1:58" ht="20.25" customHeight="1" x14ac:dyDescent="0.4">
      <c r="C36" s="7"/>
      <c r="D36" s="7"/>
      <c r="E36" s="7"/>
      <c r="F36" s="7"/>
      <c r="G36" s="7"/>
      <c r="H36" s="7"/>
      <c r="I36" s="7"/>
      <c r="J36" s="7"/>
      <c r="K36" s="7"/>
      <c r="L36" s="7"/>
      <c r="M36" s="7"/>
      <c r="N36" s="7"/>
      <c r="O36" s="7"/>
      <c r="P36" s="7"/>
      <c r="Q36" s="7"/>
      <c r="R36" s="7"/>
      <c r="S36" s="7"/>
      <c r="T36" s="7"/>
      <c r="U36" s="8"/>
      <c r="V36" s="8"/>
      <c r="W36" s="7"/>
      <c r="X36" s="7"/>
      <c r="Y36" s="7"/>
      <c r="Z36" s="7"/>
      <c r="AA36" s="7"/>
      <c r="AB36" s="7"/>
      <c r="AC36" s="7"/>
      <c r="AD36" s="7"/>
      <c r="AE36" s="7"/>
      <c r="AF36" s="7"/>
      <c r="AG36" s="7"/>
      <c r="AH36" s="7"/>
      <c r="AI36" s="7"/>
      <c r="AJ36" s="7"/>
      <c r="AK36" s="7"/>
      <c r="AL36" s="8"/>
      <c r="AM36" s="8"/>
      <c r="AN36" s="1"/>
      <c r="AO36" s="1"/>
      <c r="AP36" s="1"/>
      <c r="AQ36" s="1"/>
      <c r="AR36" s="1"/>
      <c r="AS36" s="1"/>
      <c r="AT36" s="1"/>
      <c r="AU36" s="1"/>
      <c r="AV36" s="1"/>
      <c r="AW36" s="1"/>
      <c r="AX36" s="1"/>
      <c r="AY36" s="1"/>
      <c r="AZ36" s="1"/>
      <c r="BA36" s="1"/>
      <c r="BB36" s="1"/>
      <c r="BC36" s="1"/>
      <c r="BD36" s="1"/>
      <c r="BF36" s="8"/>
    </row>
    <row r="37" spans="1:58" ht="20.25" customHeight="1" x14ac:dyDescent="0.4">
      <c r="C37" s="7"/>
      <c r="D37" s="7"/>
      <c r="E37" s="7"/>
      <c r="F37" s="7"/>
      <c r="G37" s="7"/>
      <c r="H37" s="7"/>
      <c r="I37" s="7"/>
      <c r="J37" s="7"/>
      <c r="K37" s="7"/>
      <c r="L37" s="7"/>
      <c r="M37" s="7"/>
      <c r="N37" s="7"/>
      <c r="O37" s="7"/>
      <c r="P37" s="7"/>
      <c r="Q37" s="7"/>
      <c r="R37" s="7"/>
      <c r="S37" s="7"/>
      <c r="T37" s="7"/>
      <c r="U37" s="8"/>
      <c r="V37" s="8"/>
      <c r="W37" s="7"/>
      <c r="X37" s="7"/>
      <c r="Y37" s="7"/>
      <c r="Z37" s="7"/>
      <c r="AA37" s="7"/>
      <c r="AB37" s="7"/>
      <c r="AC37" s="7"/>
      <c r="AD37" s="7"/>
      <c r="AE37" s="7"/>
      <c r="AF37" s="7"/>
      <c r="AG37" s="7"/>
      <c r="AH37" s="7"/>
      <c r="AI37" s="7"/>
      <c r="AJ37" s="7"/>
      <c r="AK37" s="7"/>
      <c r="AL37" s="8"/>
      <c r="AM37" s="8"/>
      <c r="AN37" s="1"/>
      <c r="AO37" s="1"/>
      <c r="AP37" s="1"/>
      <c r="AQ37" s="1"/>
      <c r="AR37" s="1"/>
      <c r="AS37" s="1"/>
      <c r="AT37" s="1"/>
      <c r="AU37" s="1"/>
      <c r="AV37" s="1"/>
      <c r="AW37" s="1"/>
      <c r="AX37" s="1"/>
      <c r="AY37" s="1"/>
      <c r="AZ37" s="1"/>
      <c r="BA37" s="1"/>
      <c r="BB37" s="1"/>
      <c r="BC37" s="1"/>
      <c r="BD37" s="1"/>
      <c r="BF37" s="8"/>
    </row>
    <row r="50" spans="57:57" ht="20.25" customHeight="1" x14ac:dyDescent="0.4">
      <c r="BE50" s="8"/>
    </row>
    <row r="51" spans="57:57" ht="20.25" customHeight="1" x14ac:dyDescent="0.4">
      <c r="BE51" s="1"/>
    </row>
    <row r="52" spans="57:57" ht="20.25" customHeight="1" x14ac:dyDescent="0.4">
      <c r="BE52" s="1"/>
    </row>
    <row r="53" spans="57:57" ht="20.25" customHeight="1" x14ac:dyDescent="0.4">
      <c r="BE53" s="1"/>
    </row>
    <row r="54" spans="57:57" ht="20.25" customHeight="1" x14ac:dyDescent="0.4">
      <c r="BE54" s="1"/>
    </row>
    <row r="55" spans="57:57" ht="20.25" customHeight="1" x14ac:dyDescent="0.4">
      <c r="BE55" s="1"/>
    </row>
  </sheetData>
  <sheetProtection insertRows="0"/>
  <mergeCells count="151">
    <mergeCell ref="BE8:BE12"/>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7:D27"/>
    <mergeCell ref="E27:F27"/>
    <mergeCell ref="G27:K27"/>
    <mergeCell ref="L27:O27"/>
    <mergeCell ref="C28:D28"/>
    <mergeCell ref="E28:F28"/>
    <mergeCell ref="G28:K28"/>
    <mergeCell ref="L28:O28"/>
    <mergeCell ref="C29:D29"/>
    <mergeCell ref="E29:F29"/>
    <mergeCell ref="G29:K29"/>
    <mergeCell ref="L29:O29"/>
    <mergeCell ref="C24:D24"/>
    <mergeCell ref="E24:F24"/>
    <mergeCell ref="G24:K24"/>
    <mergeCell ref="L24:O24"/>
    <mergeCell ref="C25:D25"/>
    <mergeCell ref="E25:F25"/>
    <mergeCell ref="G25:K25"/>
    <mergeCell ref="L25:O25"/>
    <mergeCell ref="C26:D26"/>
    <mergeCell ref="E26:F26"/>
    <mergeCell ref="G26:K26"/>
    <mergeCell ref="L26:O26"/>
    <mergeCell ref="C21:D21"/>
    <mergeCell ref="E21:F21"/>
    <mergeCell ref="G21:K21"/>
    <mergeCell ref="L21:O21"/>
    <mergeCell ref="C22:D22"/>
    <mergeCell ref="E22:F22"/>
    <mergeCell ref="G22:K22"/>
    <mergeCell ref="L22:O22"/>
    <mergeCell ref="C23:D23"/>
    <mergeCell ref="E23:F23"/>
    <mergeCell ref="G23:K23"/>
    <mergeCell ref="L23:O23"/>
    <mergeCell ref="G17:K17"/>
    <mergeCell ref="E18:F18"/>
    <mergeCell ref="G18:K18"/>
    <mergeCell ref="C19:D19"/>
    <mergeCell ref="E19:F19"/>
    <mergeCell ref="G19:K19"/>
    <mergeCell ref="L19:O19"/>
    <mergeCell ref="C20:D20"/>
    <mergeCell ref="E20:F20"/>
    <mergeCell ref="G20:K20"/>
    <mergeCell ref="L20:O20"/>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AU27:AV27"/>
    <mergeCell ref="AW27:AX27"/>
    <mergeCell ref="AU28:AV28"/>
    <mergeCell ref="AW28:AX28"/>
    <mergeCell ref="AU24:AV24"/>
    <mergeCell ref="AW24:AX24"/>
    <mergeCell ref="AU25:AV25"/>
    <mergeCell ref="AW25:AX25"/>
    <mergeCell ref="AU26:AV2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Z3:BC3"/>
    <mergeCell ref="AZ4:BC4"/>
    <mergeCell ref="AM1:BA1"/>
    <mergeCell ref="X2:Y2"/>
    <mergeCell ref="AB2:AC2"/>
    <mergeCell ref="AY8:BD12"/>
    <mergeCell ref="AM2:BA2"/>
    <mergeCell ref="U2:V2"/>
    <mergeCell ref="AU29:AV29"/>
    <mergeCell ref="AK9:AQ9"/>
    <mergeCell ref="AR9:AT9"/>
    <mergeCell ref="AU8:AV12"/>
    <mergeCell ref="AW8:AX12"/>
    <mergeCell ref="AV5:AW5"/>
    <mergeCell ref="AZ5:BA5"/>
    <mergeCell ref="W9:AC9"/>
    <mergeCell ref="AD9:AJ9"/>
    <mergeCell ref="P8:AT8"/>
    <mergeCell ref="AZ6:BA6"/>
    <mergeCell ref="AU21:AV21"/>
    <mergeCell ref="AW21:AX21"/>
    <mergeCell ref="AU22:AV22"/>
    <mergeCell ref="AW22:AX22"/>
    <mergeCell ref="AW26:AX26"/>
  </mergeCells>
  <phoneticPr fontId="1"/>
  <conditionalFormatting sqref="AU13:AX30">
    <cfRule type="expression" dxfId="1" priority="1">
      <formula>INDIRECT(ADDRESS(ROW(),COLUMN()))=TRUNC(INDIRECT(ADDRESS(ROW(),COLUMN())))</formula>
    </cfRule>
  </conditionalFormatting>
  <dataValidations count="6">
    <dataValidation type="decimal" allowBlank="1" showInputMessage="1" showErrorMessage="1" error="入力可能範囲　32～40" sqref="AV5">
      <formula1>32</formula1>
      <formula2>40</formula2>
    </dataValidation>
    <dataValidation type="list" allowBlank="1" showInputMessage="1" showErrorMessage="1" sqref="AZ3">
      <formula1>"４週,暦月"</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0"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45"/>
  <sheetViews>
    <sheetView zoomScale="80" zoomScaleNormal="80" workbookViewId="0">
      <selection activeCell="A3" sqref="A3"/>
    </sheetView>
  </sheetViews>
  <sheetFormatPr defaultColWidth="9" defaultRowHeight="18.75" x14ac:dyDescent="0.4"/>
  <cols>
    <col min="1" max="2" width="9" style="10"/>
    <col min="3" max="3" width="44.25" style="10" customWidth="1"/>
    <col min="4" max="16384" width="9" style="10"/>
  </cols>
  <sheetData>
    <row r="1" spans="1:10" x14ac:dyDescent="0.4">
      <c r="A1" s="10" t="s">
        <v>41</v>
      </c>
    </row>
    <row r="2" spans="1:10" s="11" customFormat="1" ht="20.25" customHeight="1" x14ac:dyDescent="0.4">
      <c r="A2" s="12" t="s">
        <v>96</v>
      </c>
      <c r="B2" s="12"/>
      <c r="C2" s="13"/>
    </row>
    <row r="3" spans="1:10" s="11" customFormat="1" ht="20.25" customHeight="1" x14ac:dyDescent="0.4">
      <c r="A3" s="13"/>
      <c r="B3" s="13"/>
      <c r="C3" s="13"/>
    </row>
    <row r="4" spans="1:10" s="11" customFormat="1" ht="20.25" customHeight="1" x14ac:dyDescent="0.4">
      <c r="A4" s="20"/>
      <c r="B4" s="13" t="s">
        <v>75</v>
      </c>
      <c r="C4" s="13"/>
      <c r="E4" s="213" t="s">
        <v>77</v>
      </c>
      <c r="F4" s="213"/>
      <c r="G4" s="213"/>
      <c r="H4" s="213"/>
      <c r="I4" s="213"/>
      <c r="J4" s="213"/>
    </row>
    <row r="5" spans="1:10" s="11" customFormat="1" ht="20.25" customHeight="1" x14ac:dyDescent="0.4">
      <c r="A5" s="21"/>
      <c r="B5" s="13" t="s">
        <v>76</v>
      </c>
      <c r="C5" s="13"/>
      <c r="E5" s="213"/>
      <c r="F5" s="213"/>
      <c r="G5" s="213"/>
      <c r="H5" s="213"/>
      <c r="I5" s="213"/>
      <c r="J5" s="213"/>
    </row>
    <row r="6" spans="1:10" s="11" customFormat="1" ht="20.25" customHeight="1" x14ac:dyDescent="0.4">
      <c r="A6" s="13" t="s">
        <v>46</v>
      </c>
      <c r="B6" s="13"/>
      <c r="C6" s="13"/>
    </row>
    <row r="7" spans="1:10" s="11" customFormat="1" ht="20.25" customHeight="1" x14ac:dyDescent="0.4">
      <c r="A7" s="13" t="s">
        <v>103</v>
      </c>
      <c r="B7" s="13"/>
      <c r="C7" s="13"/>
    </row>
    <row r="8" spans="1:10" s="11" customFormat="1" ht="20.25" customHeight="1" x14ac:dyDescent="0.4">
      <c r="A8" s="118" t="s">
        <v>104</v>
      </c>
      <c r="B8" s="13"/>
      <c r="C8" s="13"/>
    </row>
    <row r="9" spans="1:10" s="11" customFormat="1" ht="20.25" customHeight="1" x14ac:dyDescent="0.4">
      <c r="A9" s="13" t="s">
        <v>43</v>
      </c>
      <c r="B9" s="13"/>
      <c r="C9" s="13"/>
    </row>
    <row r="10" spans="1:10" s="11" customFormat="1" ht="20.25" customHeight="1" x14ac:dyDescent="0.4">
      <c r="A10" s="118" t="s">
        <v>98</v>
      </c>
      <c r="B10" s="13"/>
      <c r="C10" s="13"/>
    </row>
    <row r="11" spans="1:10" s="11" customFormat="1" ht="20.25" customHeight="1" x14ac:dyDescent="0.4">
      <c r="A11" s="13" t="s">
        <v>34</v>
      </c>
      <c r="B11" s="13"/>
      <c r="C11" s="13"/>
    </row>
    <row r="12" spans="1:10" s="11" customFormat="1" ht="20.25" customHeight="1" x14ac:dyDescent="0.4">
      <c r="A12" s="13"/>
      <c r="B12" s="14" t="s">
        <v>27</v>
      </c>
      <c r="C12" s="14" t="s">
        <v>1</v>
      </c>
    </row>
    <row r="13" spans="1:10" s="11" customFormat="1" ht="20.25" customHeight="1" x14ac:dyDescent="0.4">
      <c r="A13" s="13"/>
      <c r="B13" s="14">
        <v>1</v>
      </c>
      <c r="C13" s="15" t="s">
        <v>2</v>
      </c>
    </row>
    <row r="14" spans="1:10" s="11" customFormat="1" ht="20.25" customHeight="1" x14ac:dyDescent="0.4">
      <c r="A14" s="13"/>
      <c r="B14" s="14">
        <v>2</v>
      </c>
      <c r="C14" s="15" t="s">
        <v>93</v>
      </c>
    </row>
    <row r="15" spans="1:10" s="11" customFormat="1" ht="20.25" customHeight="1" x14ac:dyDescent="0.4">
      <c r="A15" s="13"/>
      <c r="B15" s="14">
        <v>3</v>
      </c>
      <c r="C15" s="15" t="s">
        <v>94</v>
      </c>
    </row>
    <row r="16" spans="1:10" s="11" customFormat="1" ht="20.25" customHeight="1" x14ac:dyDescent="0.4">
      <c r="A16" s="13" t="s">
        <v>44</v>
      </c>
      <c r="B16" s="13"/>
      <c r="C16" s="13"/>
    </row>
    <row r="17" spans="1:55" s="11" customFormat="1" ht="20.25" customHeight="1" x14ac:dyDescent="0.4">
      <c r="A17" s="13" t="s">
        <v>35</v>
      </c>
      <c r="B17" s="13"/>
      <c r="C17" s="13"/>
    </row>
    <row r="18" spans="1:55" s="11" customFormat="1" ht="20.25" customHeight="1" x14ac:dyDescent="0.4">
      <c r="A18" s="13"/>
      <c r="B18" s="14" t="s">
        <v>8</v>
      </c>
      <c r="C18" s="14" t="s">
        <v>9</v>
      </c>
    </row>
    <row r="19" spans="1:55" s="11" customFormat="1" ht="20.25" customHeight="1" x14ac:dyDescent="0.4">
      <c r="A19" s="13"/>
      <c r="B19" s="14" t="s">
        <v>4</v>
      </c>
      <c r="C19" s="15" t="s">
        <v>36</v>
      </c>
    </row>
    <row r="20" spans="1:55" s="11" customFormat="1" ht="20.25" customHeight="1" x14ac:dyDescent="0.4">
      <c r="A20" s="13"/>
      <c r="B20" s="14" t="s">
        <v>5</v>
      </c>
      <c r="C20" s="15" t="s">
        <v>37</v>
      </c>
    </row>
    <row r="21" spans="1:55" s="11" customFormat="1" ht="20.25" customHeight="1" x14ac:dyDescent="0.4">
      <c r="A21" s="13"/>
      <c r="B21" s="14" t="s">
        <v>6</v>
      </c>
      <c r="C21" s="15" t="s">
        <v>38</v>
      </c>
    </row>
    <row r="22" spans="1:55" s="11" customFormat="1" ht="20.25" customHeight="1" x14ac:dyDescent="0.4">
      <c r="A22" s="13"/>
      <c r="B22" s="14" t="s">
        <v>7</v>
      </c>
      <c r="C22" s="15" t="s">
        <v>64</v>
      </c>
    </row>
    <row r="23" spans="1:55" s="11" customFormat="1" ht="20.25" customHeight="1" x14ac:dyDescent="0.4">
      <c r="A23" s="13"/>
      <c r="B23" s="16" t="s">
        <v>10</v>
      </c>
      <c r="C23" s="13"/>
    </row>
    <row r="24" spans="1:55" s="11" customFormat="1" ht="20.25" customHeight="1" x14ac:dyDescent="0.4">
      <c r="B24" s="13" t="s">
        <v>39</v>
      </c>
      <c r="E24" s="16"/>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row>
    <row r="25" spans="1:55" s="11" customFormat="1" ht="20.25" customHeight="1" x14ac:dyDescent="0.4">
      <c r="B25" s="13" t="s">
        <v>73</v>
      </c>
      <c r="E25" s="13"/>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row>
    <row r="26" spans="1:55" s="11" customFormat="1" ht="20.25" customHeight="1" x14ac:dyDescent="0.4">
      <c r="A26" s="13" t="s">
        <v>99</v>
      </c>
      <c r="B26" s="13"/>
      <c r="C26" s="13"/>
    </row>
    <row r="27" spans="1:55" s="11" customFormat="1" ht="20.25" customHeight="1" x14ac:dyDescent="0.4">
      <c r="A27" s="13" t="s">
        <v>40</v>
      </c>
      <c r="B27" s="13"/>
      <c r="C27" s="13"/>
    </row>
    <row r="28" spans="1:55" s="11" customFormat="1" ht="20.25" customHeight="1" x14ac:dyDescent="0.4">
      <c r="A28" s="13" t="s">
        <v>45</v>
      </c>
      <c r="B28" s="13"/>
    </row>
    <row r="29" spans="1:55" s="11" customFormat="1" ht="20.25" customHeight="1" x14ac:dyDescent="0.4">
      <c r="A29" s="13" t="s">
        <v>109</v>
      </c>
      <c r="B29" s="13"/>
      <c r="C29" s="13"/>
    </row>
    <row r="30" spans="1:55" s="11" customFormat="1" ht="20.25" customHeight="1" x14ac:dyDescent="0.4">
      <c r="A30" s="13" t="s">
        <v>47</v>
      </c>
      <c r="B30" s="13"/>
      <c r="C30" s="13"/>
    </row>
    <row r="31" spans="1:55" s="11" customFormat="1" ht="20.25" customHeight="1" x14ac:dyDescent="0.4">
      <c r="A31" s="13" t="s">
        <v>84</v>
      </c>
      <c r="B31" s="13"/>
      <c r="C31" s="13"/>
    </row>
    <row r="32" spans="1:55" s="11" customFormat="1" ht="20.25" customHeight="1" x14ac:dyDescent="0.4">
      <c r="A32" s="13" t="s">
        <v>48</v>
      </c>
      <c r="B32" s="13"/>
      <c r="C32" s="13"/>
    </row>
    <row r="33" spans="1:55" s="11" customFormat="1" ht="20.25" customHeight="1" x14ac:dyDescent="0.4">
      <c r="A33" s="11" t="s">
        <v>110</v>
      </c>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row>
    <row r="34" spans="1:55" s="11" customFormat="1" ht="20.25" customHeight="1" x14ac:dyDescent="0.4">
      <c r="A34" s="11" t="s">
        <v>70</v>
      </c>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c r="AY34" s="18"/>
      <c r="AZ34" s="18"/>
      <c r="BA34" s="18"/>
      <c r="BB34" s="18"/>
      <c r="BC34" s="18"/>
    </row>
    <row r="35" spans="1:55" s="11" customFormat="1" ht="20.25" customHeight="1" x14ac:dyDescent="0.4">
      <c r="A35" s="11" t="s">
        <v>86</v>
      </c>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row>
    <row r="36" spans="1:55" s="11" customFormat="1" ht="20.25" customHeight="1" x14ac:dyDescent="0.4">
      <c r="A36" s="11" t="s">
        <v>112</v>
      </c>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row>
    <row r="37" spans="1:55" s="11" customFormat="1" ht="20.25" customHeight="1" x14ac:dyDescent="0.4">
      <c r="A37" s="11" t="s">
        <v>105</v>
      </c>
      <c r="B37" s="19"/>
      <c r="C37" s="19"/>
      <c r="D37" s="22"/>
      <c r="E37" s="22"/>
    </row>
    <row r="38" spans="1:55" s="11" customFormat="1" ht="20.25" customHeight="1" x14ac:dyDescent="0.4">
      <c r="A38" s="11" t="s">
        <v>106</v>
      </c>
      <c r="B38" s="19"/>
      <c r="C38" s="19"/>
      <c r="D38" s="22"/>
      <c r="E38" s="22"/>
    </row>
    <row r="39" spans="1:55" s="11" customFormat="1" ht="20.25" customHeight="1" x14ac:dyDescent="0.4">
      <c r="A39" s="11" t="s">
        <v>107</v>
      </c>
      <c r="B39" s="19"/>
      <c r="C39" s="19"/>
      <c r="D39" s="22"/>
      <c r="E39" s="22"/>
    </row>
    <row r="40" spans="1:55" s="11" customFormat="1" ht="20.25" customHeight="1" x14ac:dyDescent="0.4">
      <c r="A40" s="11" t="s">
        <v>108</v>
      </c>
      <c r="B40" s="19"/>
      <c r="C40" s="19"/>
      <c r="D40" s="22"/>
      <c r="E40" s="22"/>
    </row>
    <row r="41" spans="1:55" s="11" customFormat="1" ht="20.25" customHeight="1" x14ac:dyDescent="0.4">
      <c r="A41" s="19"/>
      <c r="B41" s="19"/>
      <c r="C41" s="19"/>
      <c r="D41" s="22"/>
      <c r="E41" s="22"/>
    </row>
    <row r="42" spans="1:55" s="11" customFormat="1" ht="20.25" customHeight="1" x14ac:dyDescent="0.4">
      <c r="A42" s="19"/>
      <c r="B42" s="19"/>
      <c r="C42" s="19"/>
      <c r="D42" s="22"/>
      <c r="E42" s="22"/>
    </row>
    <row r="43" spans="1:55" s="11" customFormat="1" ht="20.25" customHeight="1" x14ac:dyDescent="0.4">
      <c r="A43" s="19"/>
      <c r="B43" s="19"/>
      <c r="C43" s="19"/>
      <c r="D43" s="22"/>
      <c r="E43" s="22"/>
    </row>
    <row r="44" spans="1:55" ht="20.25" customHeight="1" x14ac:dyDescent="0.4"/>
    <row r="45" spans="1:5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4"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5"/>
  <sheetViews>
    <sheetView showGridLines="0" view="pageBreakPreview" zoomScale="60" zoomScaleNormal="55" workbookViewId="0">
      <selection activeCell="AY15" sqref="AY15:BD15"/>
    </sheetView>
  </sheetViews>
  <sheetFormatPr defaultColWidth="4.5" defaultRowHeight="20.25" customHeight="1" x14ac:dyDescent="0.4"/>
  <cols>
    <col min="1" max="1" width="1.375" style="25" customWidth="1"/>
    <col min="2" max="56" width="5.625" style="25" customWidth="1"/>
    <col min="57" max="57" width="15.75" style="5" customWidth="1"/>
    <col min="58" max="16384" width="4.5" style="25"/>
  </cols>
  <sheetData>
    <row r="1" spans="1:57" s="24" customFormat="1" ht="20.25" customHeight="1" x14ac:dyDescent="0.4">
      <c r="A1" s="27"/>
      <c r="B1" s="27"/>
      <c r="C1" s="28" t="s">
        <v>100</v>
      </c>
      <c r="D1" s="28"/>
      <c r="E1" s="27"/>
      <c r="F1" s="27"/>
      <c r="G1" s="29" t="s">
        <v>16</v>
      </c>
      <c r="H1" s="27"/>
      <c r="I1" s="27"/>
      <c r="J1" s="28"/>
      <c r="K1" s="28"/>
      <c r="L1" s="28"/>
      <c r="M1" s="28"/>
      <c r="N1" s="27"/>
      <c r="O1" s="27"/>
      <c r="P1" s="27"/>
      <c r="Q1" s="27"/>
      <c r="R1" s="27"/>
      <c r="S1" s="27"/>
      <c r="T1" s="27"/>
      <c r="U1" s="27"/>
      <c r="V1" s="27"/>
      <c r="W1" s="27"/>
      <c r="X1" s="27"/>
      <c r="Y1" s="27"/>
      <c r="Z1" s="27"/>
      <c r="AA1" s="27"/>
      <c r="AB1" s="27"/>
      <c r="AC1" s="27"/>
      <c r="AD1" s="27"/>
      <c r="AE1" s="27"/>
      <c r="AF1" s="27"/>
      <c r="AG1" s="27"/>
      <c r="AH1" s="27"/>
      <c r="AI1" s="27"/>
      <c r="AJ1" s="27"/>
      <c r="AK1" s="30" t="s">
        <v>19</v>
      </c>
      <c r="AL1" s="30" t="s">
        <v>17</v>
      </c>
      <c r="AM1" s="123" t="s">
        <v>88</v>
      </c>
      <c r="AN1" s="123"/>
      <c r="AO1" s="123"/>
      <c r="AP1" s="123"/>
      <c r="AQ1" s="123"/>
      <c r="AR1" s="123"/>
      <c r="AS1" s="123"/>
      <c r="AT1" s="123"/>
      <c r="AU1" s="123"/>
      <c r="AV1" s="123"/>
      <c r="AW1" s="123"/>
      <c r="AX1" s="123"/>
      <c r="AY1" s="123"/>
      <c r="AZ1" s="123"/>
      <c r="BA1" s="123"/>
      <c r="BB1" s="31" t="s">
        <v>0</v>
      </c>
      <c r="BC1" s="27"/>
      <c r="BD1" s="27"/>
      <c r="BE1" s="9"/>
    </row>
    <row r="2" spans="1:57" s="23" customFormat="1" ht="20.25" customHeight="1" x14ac:dyDescent="0.4">
      <c r="A2" s="32"/>
      <c r="B2" s="32"/>
      <c r="C2" s="32"/>
      <c r="D2" s="29"/>
      <c r="E2" s="32"/>
      <c r="F2" s="32"/>
      <c r="G2" s="32"/>
      <c r="H2" s="29"/>
      <c r="I2" s="30"/>
      <c r="J2" s="30"/>
      <c r="K2" s="30"/>
      <c r="L2" s="30"/>
      <c r="M2" s="30"/>
      <c r="N2" s="32"/>
      <c r="O2" s="32"/>
      <c r="P2" s="32"/>
      <c r="Q2" s="32"/>
      <c r="R2" s="32"/>
      <c r="S2" s="32"/>
      <c r="T2" s="30" t="s">
        <v>20</v>
      </c>
      <c r="U2" s="125">
        <v>6</v>
      </c>
      <c r="V2" s="125"/>
      <c r="W2" s="30" t="s">
        <v>17</v>
      </c>
      <c r="X2" s="124">
        <f>IF(U2=0,"",YEAR(DATE(2018+U2,1,1)))</f>
        <v>2024</v>
      </c>
      <c r="Y2" s="124"/>
      <c r="Z2" s="32" t="s">
        <v>21</v>
      </c>
      <c r="AA2" s="32" t="s">
        <v>22</v>
      </c>
      <c r="AB2" s="125">
        <v>4</v>
      </c>
      <c r="AC2" s="125"/>
      <c r="AD2" s="32" t="s">
        <v>23</v>
      </c>
      <c r="AE2" s="32"/>
      <c r="AF2" s="32"/>
      <c r="AG2" s="32"/>
      <c r="AH2" s="32"/>
      <c r="AI2" s="32"/>
      <c r="AJ2" s="31"/>
      <c r="AK2" s="30" t="s">
        <v>18</v>
      </c>
      <c r="AL2" s="30" t="s">
        <v>17</v>
      </c>
      <c r="AM2" s="125" t="s">
        <v>95</v>
      </c>
      <c r="AN2" s="125"/>
      <c r="AO2" s="125"/>
      <c r="AP2" s="125"/>
      <c r="AQ2" s="125"/>
      <c r="AR2" s="125"/>
      <c r="AS2" s="125"/>
      <c r="AT2" s="125"/>
      <c r="AU2" s="125"/>
      <c r="AV2" s="125"/>
      <c r="AW2" s="125"/>
      <c r="AX2" s="125"/>
      <c r="AY2" s="125"/>
      <c r="AZ2" s="125"/>
      <c r="BA2" s="125"/>
      <c r="BB2" s="31" t="s">
        <v>0</v>
      </c>
      <c r="BC2" s="30"/>
      <c r="BD2" s="30"/>
      <c r="BE2" s="4"/>
    </row>
    <row r="3" spans="1:57" s="23" customFormat="1" ht="20.25" customHeight="1" x14ac:dyDescent="0.4">
      <c r="A3" s="32"/>
      <c r="B3" s="32"/>
      <c r="C3" s="32"/>
      <c r="D3" s="29"/>
      <c r="E3" s="32"/>
      <c r="F3" s="32"/>
      <c r="G3" s="32"/>
      <c r="H3" s="29"/>
      <c r="I3" s="30"/>
      <c r="J3" s="30"/>
      <c r="K3" s="30"/>
      <c r="L3" s="30"/>
      <c r="M3" s="30"/>
      <c r="N3" s="32"/>
      <c r="O3" s="32"/>
      <c r="P3" s="32"/>
      <c r="Q3" s="32"/>
      <c r="R3" s="32"/>
      <c r="S3" s="32"/>
      <c r="T3" s="33"/>
      <c r="U3" s="35"/>
      <c r="V3" s="35"/>
      <c r="W3" s="36"/>
      <c r="X3" s="35"/>
      <c r="Y3" s="35"/>
      <c r="Z3" s="37"/>
      <c r="AA3" s="37"/>
      <c r="AB3" s="35"/>
      <c r="AC3" s="35"/>
      <c r="AD3" s="34"/>
      <c r="AE3" s="32"/>
      <c r="AF3" s="32"/>
      <c r="AG3" s="32"/>
      <c r="AH3" s="32"/>
      <c r="AI3" s="32"/>
      <c r="AJ3" s="31"/>
      <c r="AK3" s="30"/>
      <c r="AL3" s="30"/>
      <c r="AM3" s="38"/>
      <c r="AN3" s="38"/>
      <c r="AO3" s="38"/>
      <c r="AP3" s="38"/>
      <c r="AQ3" s="38"/>
      <c r="AR3" s="38"/>
      <c r="AS3" s="38"/>
      <c r="AT3" s="38"/>
      <c r="AU3" s="38"/>
      <c r="AV3" s="38"/>
      <c r="AW3" s="38"/>
      <c r="AX3" s="38"/>
      <c r="AY3" s="39" t="s">
        <v>65</v>
      </c>
      <c r="AZ3" s="122" t="s">
        <v>101</v>
      </c>
      <c r="BA3" s="122"/>
      <c r="BB3" s="122"/>
      <c r="BC3" s="122"/>
      <c r="BD3" s="30"/>
      <c r="BE3" s="4"/>
    </row>
    <row r="4" spans="1:57" s="23" customFormat="1" ht="20.25" customHeight="1" x14ac:dyDescent="0.4">
      <c r="A4" s="32"/>
      <c r="B4" s="40"/>
      <c r="C4" s="40"/>
      <c r="D4" s="40"/>
      <c r="E4" s="40"/>
      <c r="F4" s="40"/>
      <c r="G4" s="40"/>
      <c r="H4" s="40"/>
      <c r="I4" s="40"/>
      <c r="J4" s="41"/>
      <c r="K4" s="42"/>
      <c r="L4" s="42"/>
      <c r="M4" s="42"/>
      <c r="N4" s="42"/>
      <c r="O4" s="42"/>
      <c r="P4" s="43"/>
      <c r="Q4" s="42"/>
      <c r="R4" s="42"/>
      <c r="S4" s="44"/>
      <c r="T4" s="32"/>
      <c r="U4" s="32"/>
      <c r="V4" s="32"/>
      <c r="W4" s="32"/>
      <c r="X4" s="32"/>
      <c r="Y4" s="32"/>
      <c r="Z4" s="37"/>
      <c r="AA4" s="37"/>
      <c r="AB4" s="35"/>
      <c r="AC4" s="35"/>
      <c r="AD4" s="34"/>
      <c r="AE4" s="32"/>
      <c r="AF4" s="32"/>
      <c r="AG4" s="32"/>
      <c r="AH4" s="32"/>
      <c r="AI4" s="32"/>
      <c r="AJ4" s="31"/>
      <c r="AK4" s="30"/>
      <c r="AL4" s="30"/>
      <c r="AM4" s="38"/>
      <c r="AN4" s="38"/>
      <c r="AO4" s="38"/>
      <c r="AP4" s="38"/>
      <c r="AQ4" s="38"/>
      <c r="AR4" s="38"/>
      <c r="AS4" s="38"/>
      <c r="AT4" s="38"/>
      <c r="AU4" s="38"/>
      <c r="AV4" s="38"/>
      <c r="AW4" s="38"/>
      <c r="AX4" s="38"/>
      <c r="AY4" s="39" t="s">
        <v>83</v>
      </c>
      <c r="AZ4" s="122" t="s">
        <v>102</v>
      </c>
      <c r="BA4" s="122"/>
      <c r="BB4" s="122"/>
      <c r="BC4" s="122"/>
      <c r="BD4" s="30"/>
      <c r="BE4" s="4"/>
    </row>
    <row r="5" spans="1:57" s="23" customFormat="1" ht="20.25" customHeight="1" x14ac:dyDescent="0.4">
      <c r="A5" s="32"/>
      <c r="B5" s="45"/>
      <c r="C5" s="45"/>
      <c r="D5" s="45"/>
      <c r="E5" s="45"/>
      <c r="F5" s="45"/>
      <c r="G5" s="45"/>
      <c r="H5" s="45"/>
      <c r="I5" s="45"/>
      <c r="J5" s="46"/>
      <c r="K5" s="47"/>
      <c r="L5" s="48"/>
      <c r="M5" s="48"/>
      <c r="N5" s="48"/>
      <c r="O5" s="48"/>
      <c r="P5" s="45"/>
      <c r="Q5" s="49"/>
      <c r="R5" s="49"/>
      <c r="S5" s="50"/>
      <c r="T5" s="32"/>
      <c r="U5" s="32"/>
      <c r="V5" s="32"/>
      <c r="W5" s="32"/>
      <c r="X5" s="32"/>
      <c r="Y5" s="32"/>
      <c r="Z5" s="37"/>
      <c r="AA5" s="37"/>
      <c r="AB5" s="35"/>
      <c r="AC5" s="35"/>
      <c r="AD5" s="51"/>
      <c r="AE5" s="51"/>
      <c r="AF5" s="51"/>
      <c r="AG5" s="51"/>
      <c r="AH5" s="32"/>
      <c r="AI5" s="32"/>
      <c r="AJ5" s="51" t="s">
        <v>42</v>
      </c>
      <c r="AK5" s="51"/>
      <c r="AL5" s="51"/>
      <c r="AM5" s="51"/>
      <c r="AN5" s="51"/>
      <c r="AO5" s="51"/>
      <c r="AP5" s="51"/>
      <c r="AQ5" s="51"/>
      <c r="AR5" s="40"/>
      <c r="AS5" s="40"/>
      <c r="AT5" s="52"/>
      <c r="AU5" s="51"/>
      <c r="AV5" s="141">
        <v>40</v>
      </c>
      <c r="AW5" s="142"/>
      <c r="AX5" s="52" t="s">
        <v>24</v>
      </c>
      <c r="AY5" s="51"/>
      <c r="AZ5" s="214">
        <v>160</v>
      </c>
      <c r="BA5" s="215"/>
      <c r="BB5" s="52" t="s">
        <v>74</v>
      </c>
      <c r="BC5" s="51"/>
      <c r="BD5" s="32"/>
      <c r="BE5" s="4"/>
    </row>
    <row r="6" spans="1:57" s="23" customFormat="1" ht="20.25" customHeight="1" x14ac:dyDescent="0.4">
      <c r="A6" s="32"/>
      <c r="B6" s="45"/>
      <c r="C6" s="45"/>
      <c r="D6" s="45"/>
      <c r="E6" s="45"/>
      <c r="F6" s="45"/>
      <c r="G6" s="45"/>
      <c r="H6" s="45"/>
      <c r="I6" s="45"/>
      <c r="J6" s="45"/>
      <c r="K6" s="53"/>
      <c r="L6" s="53"/>
      <c r="M6" s="53"/>
      <c r="N6" s="45"/>
      <c r="O6" s="54"/>
      <c r="P6" s="55"/>
      <c r="Q6" s="55"/>
      <c r="R6" s="56"/>
      <c r="S6" s="57"/>
      <c r="T6" s="32"/>
      <c r="U6" s="32"/>
      <c r="V6" s="32"/>
      <c r="W6" s="32"/>
      <c r="X6" s="32"/>
      <c r="Y6" s="32"/>
      <c r="Z6" s="37"/>
      <c r="AA6" s="37"/>
      <c r="AB6" s="35"/>
      <c r="AC6" s="35"/>
      <c r="AD6" s="58"/>
      <c r="AE6" s="27"/>
      <c r="AF6" s="27"/>
      <c r="AG6" s="27"/>
      <c r="AH6" s="32"/>
      <c r="AI6" s="32"/>
      <c r="AJ6" s="32"/>
      <c r="AK6" s="32"/>
      <c r="AL6" s="27"/>
      <c r="AM6" s="27"/>
      <c r="AN6" s="59"/>
      <c r="AO6" s="60"/>
      <c r="AP6" s="60"/>
      <c r="AQ6" s="61"/>
      <c r="AR6" s="61"/>
      <c r="AS6" s="61"/>
      <c r="AT6" s="61"/>
      <c r="AU6" s="61"/>
      <c r="AV6" s="61"/>
      <c r="AW6" s="51" t="s">
        <v>25</v>
      </c>
      <c r="AX6" s="51"/>
      <c r="AY6" s="51"/>
      <c r="AZ6" s="145">
        <f>DAY(EOMONTH(DATE(X2,AB2,1),0))</f>
        <v>30</v>
      </c>
      <c r="BA6" s="146"/>
      <c r="BB6" s="52" t="s">
        <v>26</v>
      </c>
      <c r="BC6" s="32"/>
      <c r="BD6" s="32"/>
      <c r="BE6" s="4"/>
    </row>
    <row r="7" spans="1:57" ht="20.25" customHeight="1" thickBot="1" x14ac:dyDescent="0.45">
      <c r="A7" s="62"/>
      <c r="B7" s="62"/>
      <c r="C7" s="63"/>
      <c r="D7" s="63"/>
      <c r="E7" s="62"/>
      <c r="F7" s="62"/>
      <c r="G7" s="64"/>
      <c r="H7" s="62"/>
      <c r="I7" s="62"/>
      <c r="J7" s="62"/>
      <c r="K7" s="62"/>
      <c r="L7" s="62"/>
      <c r="M7" s="62"/>
      <c r="N7" s="62"/>
      <c r="O7" s="62"/>
      <c r="P7" s="62"/>
      <c r="Q7" s="62"/>
      <c r="R7" s="62"/>
      <c r="S7" s="63"/>
      <c r="T7" s="62"/>
      <c r="U7" s="62"/>
      <c r="V7" s="62"/>
      <c r="W7" s="62"/>
      <c r="X7" s="62"/>
      <c r="Y7" s="62"/>
      <c r="Z7" s="62"/>
      <c r="AA7" s="62"/>
      <c r="AB7" s="62"/>
      <c r="AC7" s="62"/>
      <c r="AD7" s="62"/>
      <c r="AE7" s="62"/>
      <c r="AF7" s="62"/>
      <c r="AG7" s="62"/>
      <c r="AH7" s="62"/>
      <c r="AI7" s="62"/>
      <c r="AJ7" s="63"/>
      <c r="AK7" s="62"/>
      <c r="AL7" s="62"/>
      <c r="AM7" s="62"/>
      <c r="AN7" s="62"/>
      <c r="AO7" s="62"/>
      <c r="AP7" s="62"/>
      <c r="AQ7" s="62"/>
      <c r="AR7" s="62"/>
      <c r="AS7" s="62"/>
      <c r="AT7" s="62"/>
      <c r="AU7" s="62"/>
      <c r="AV7" s="62"/>
      <c r="AW7" s="62"/>
      <c r="AX7" s="62"/>
      <c r="AY7" s="62"/>
      <c r="AZ7" s="62"/>
      <c r="BA7" s="62"/>
      <c r="BB7" s="62"/>
      <c r="BC7" s="65"/>
      <c r="BD7" s="65"/>
      <c r="BE7" s="6"/>
    </row>
    <row r="8" spans="1:57" ht="20.25" customHeight="1" thickBot="1" x14ac:dyDescent="0.45">
      <c r="A8" s="62"/>
      <c r="B8" s="149" t="s">
        <v>27</v>
      </c>
      <c r="C8" s="153" t="s">
        <v>49</v>
      </c>
      <c r="D8" s="161"/>
      <c r="E8" s="152" t="s">
        <v>50</v>
      </c>
      <c r="F8" s="161"/>
      <c r="G8" s="152" t="s">
        <v>51</v>
      </c>
      <c r="H8" s="153"/>
      <c r="I8" s="153"/>
      <c r="J8" s="153"/>
      <c r="K8" s="161"/>
      <c r="L8" s="152" t="s">
        <v>52</v>
      </c>
      <c r="M8" s="153"/>
      <c r="N8" s="153"/>
      <c r="O8" s="154"/>
      <c r="P8" s="143" t="s">
        <v>97</v>
      </c>
      <c r="Q8" s="144"/>
      <c r="R8" s="144"/>
      <c r="S8" s="144"/>
      <c r="T8" s="144"/>
      <c r="U8" s="144"/>
      <c r="V8" s="144"/>
      <c r="W8" s="144"/>
      <c r="X8" s="144"/>
      <c r="Y8" s="144"/>
      <c r="Z8" s="144"/>
      <c r="AA8" s="144"/>
      <c r="AB8" s="144"/>
      <c r="AC8" s="144"/>
      <c r="AD8" s="144"/>
      <c r="AE8" s="144"/>
      <c r="AF8" s="144"/>
      <c r="AG8" s="144"/>
      <c r="AH8" s="144"/>
      <c r="AI8" s="144"/>
      <c r="AJ8" s="144"/>
      <c r="AK8" s="144"/>
      <c r="AL8" s="144"/>
      <c r="AM8" s="144"/>
      <c r="AN8" s="144"/>
      <c r="AO8" s="144"/>
      <c r="AP8" s="144"/>
      <c r="AQ8" s="144"/>
      <c r="AR8" s="144"/>
      <c r="AS8" s="144"/>
      <c r="AT8" s="144"/>
      <c r="AU8" s="133" t="str">
        <f>IF(AZ3="４週","(9)1～4週目の勤務時間数合計","(9)1か月の勤務時間数合計")</f>
        <v>(9)1か月の勤務時間数合計</v>
      </c>
      <c r="AV8" s="134"/>
      <c r="AW8" s="133" t="s">
        <v>53</v>
      </c>
      <c r="AX8" s="134"/>
      <c r="AY8" s="126" t="s">
        <v>87</v>
      </c>
      <c r="AZ8" s="126"/>
      <c r="BA8" s="126"/>
      <c r="BB8" s="126"/>
      <c r="BC8" s="126"/>
      <c r="BD8" s="126"/>
      <c r="BE8" s="192" t="s">
        <v>111</v>
      </c>
    </row>
    <row r="9" spans="1:57" ht="20.25" customHeight="1" thickBot="1" x14ac:dyDescent="0.45">
      <c r="A9" s="62"/>
      <c r="B9" s="150"/>
      <c r="C9" s="156"/>
      <c r="D9" s="162"/>
      <c r="E9" s="155"/>
      <c r="F9" s="162"/>
      <c r="G9" s="155"/>
      <c r="H9" s="156"/>
      <c r="I9" s="156"/>
      <c r="J9" s="156"/>
      <c r="K9" s="162"/>
      <c r="L9" s="155"/>
      <c r="M9" s="156"/>
      <c r="N9" s="156"/>
      <c r="O9" s="157"/>
      <c r="P9" s="130" t="s">
        <v>11</v>
      </c>
      <c r="Q9" s="131"/>
      <c r="R9" s="131"/>
      <c r="S9" s="131"/>
      <c r="T9" s="131"/>
      <c r="U9" s="131"/>
      <c r="V9" s="132"/>
      <c r="W9" s="130" t="s">
        <v>12</v>
      </c>
      <c r="X9" s="131"/>
      <c r="Y9" s="131"/>
      <c r="Z9" s="131"/>
      <c r="AA9" s="131"/>
      <c r="AB9" s="131"/>
      <c r="AC9" s="132"/>
      <c r="AD9" s="130" t="s">
        <v>13</v>
      </c>
      <c r="AE9" s="131"/>
      <c r="AF9" s="131"/>
      <c r="AG9" s="131"/>
      <c r="AH9" s="131"/>
      <c r="AI9" s="131"/>
      <c r="AJ9" s="132"/>
      <c r="AK9" s="130" t="s">
        <v>14</v>
      </c>
      <c r="AL9" s="131"/>
      <c r="AM9" s="131"/>
      <c r="AN9" s="131"/>
      <c r="AO9" s="131"/>
      <c r="AP9" s="131"/>
      <c r="AQ9" s="132"/>
      <c r="AR9" s="130" t="s">
        <v>15</v>
      </c>
      <c r="AS9" s="131"/>
      <c r="AT9" s="132"/>
      <c r="AU9" s="135"/>
      <c r="AV9" s="136"/>
      <c r="AW9" s="135"/>
      <c r="AX9" s="136"/>
      <c r="AY9" s="126"/>
      <c r="AZ9" s="126"/>
      <c r="BA9" s="126"/>
      <c r="BB9" s="126"/>
      <c r="BC9" s="126"/>
      <c r="BD9" s="126"/>
      <c r="BE9" s="192"/>
    </row>
    <row r="10" spans="1:57" ht="20.25" customHeight="1" thickBot="1" x14ac:dyDescent="0.45">
      <c r="A10" s="62"/>
      <c r="B10" s="150"/>
      <c r="C10" s="156"/>
      <c r="D10" s="162"/>
      <c r="E10" s="155"/>
      <c r="F10" s="162"/>
      <c r="G10" s="155"/>
      <c r="H10" s="156"/>
      <c r="I10" s="156"/>
      <c r="J10" s="156"/>
      <c r="K10" s="162"/>
      <c r="L10" s="155"/>
      <c r="M10" s="156"/>
      <c r="N10" s="156"/>
      <c r="O10" s="157"/>
      <c r="P10" s="76">
        <f>DAY(DATE($X$2,$AB$2,1))</f>
        <v>1</v>
      </c>
      <c r="Q10" s="77">
        <f>DAY(DATE($X$2,$AB$2,2))</f>
        <v>2</v>
      </c>
      <c r="R10" s="77">
        <f>DAY(DATE($X$2,$AB$2,3))</f>
        <v>3</v>
      </c>
      <c r="S10" s="77">
        <f>DAY(DATE($X$2,$AB$2,4))</f>
        <v>4</v>
      </c>
      <c r="T10" s="77">
        <f>DAY(DATE($X$2,$AB$2,5))</f>
        <v>5</v>
      </c>
      <c r="U10" s="77">
        <f>DAY(DATE($X$2,$AB$2,6))</f>
        <v>6</v>
      </c>
      <c r="V10" s="78">
        <f>DAY(DATE($X$2,$AB$2,7))</f>
        <v>7</v>
      </c>
      <c r="W10" s="76">
        <f>DAY(DATE($X$2,$AB$2,8))</f>
        <v>8</v>
      </c>
      <c r="X10" s="77">
        <f>DAY(DATE($X$2,$AB$2,9))</f>
        <v>9</v>
      </c>
      <c r="Y10" s="77">
        <f>DAY(DATE($X$2,$AB$2,10))</f>
        <v>10</v>
      </c>
      <c r="Z10" s="77">
        <f>DAY(DATE($X$2,$AB$2,11))</f>
        <v>11</v>
      </c>
      <c r="AA10" s="77">
        <f>DAY(DATE($X$2,$AB$2,12))</f>
        <v>12</v>
      </c>
      <c r="AB10" s="77">
        <f>DAY(DATE($X$2,$AB$2,13))</f>
        <v>13</v>
      </c>
      <c r="AC10" s="78">
        <f>DAY(DATE($X$2,$AB$2,14))</f>
        <v>14</v>
      </c>
      <c r="AD10" s="76">
        <f>DAY(DATE($X$2,$AB$2,15))</f>
        <v>15</v>
      </c>
      <c r="AE10" s="77">
        <f>DAY(DATE($X$2,$AB$2,16))</f>
        <v>16</v>
      </c>
      <c r="AF10" s="77">
        <f>DAY(DATE($X$2,$AB$2,17))</f>
        <v>17</v>
      </c>
      <c r="AG10" s="77">
        <f>DAY(DATE($X$2,$AB$2,18))</f>
        <v>18</v>
      </c>
      <c r="AH10" s="77">
        <f>DAY(DATE($X$2,$AB$2,19))</f>
        <v>19</v>
      </c>
      <c r="AI10" s="77">
        <f>DAY(DATE($X$2,$AB$2,20))</f>
        <v>20</v>
      </c>
      <c r="AJ10" s="78">
        <f>DAY(DATE($X$2,$AB$2,21))</f>
        <v>21</v>
      </c>
      <c r="AK10" s="76">
        <f>DAY(DATE($X$2,$AB$2,22))</f>
        <v>22</v>
      </c>
      <c r="AL10" s="77">
        <f>DAY(DATE($X$2,$AB$2,23))</f>
        <v>23</v>
      </c>
      <c r="AM10" s="77">
        <f>DAY(DATE($X$2,$AB$2,24))</f>
        <v>24</v>
      </c>
      <c r="AN10" s="77">
        <f>DAY(DATE($X$2,$AB$2,25))</f>
        <v>25</v>
      </c>
      <c r="AO10" s="77">
        <f>DAY(DATE($X$2,$AB$2,26))</f>
        <v>26</v>
      </c>
      <c r="AP10" s="77">
        <f>DAY(DATE($X$2,$AB$2,27))</f>
        <v>27</v>
      </c>
      <c r="AQ10" s="78">
        <f>DAY(DATE($X$2,$AB$2,28))</f>
        <v>28</v>
      </c>
      <c r="AR10" s="76">
        <f>IF(AZ3="暦月",IF(DAY(DATE($X$2,$AB$2,29))=29,29,""),"")</f>
        <v>29</v>
      </c>
      <c r="AS10" s="77">
        <f>IF(AZ3="暦月",IF(DAY(DATE($X$2,$AB$2,30))=30,30,""),"")</f>
        <v>30</v>
      </c>
      <c r="AT10" s="78" t="str">
        <f>IF(AZ3="暦月",IF(DAY(DATE($X$2,$AB$2,31))=31,31,""),"")</f>
        <v/>
      </c>
      <c r="AU10" s="135"/>
      <c r="AV10" s="136"/>
      <c r="AW10" s="135"/>
      <c r="AX10" s="136"/>
      <c r="AY10" s="126"/>
      <c r="AZ10" s="126"/>
      <c r="BA10" s="126"/>
      <c r="BB10" s="126"/>
      <c r="BC10" s="126"/>
      <c r="BD10" s="126"/>
      <c r="BE10" s="192"/>
    </row>
    <row r="11" spans="1:57" ht="20.25" hidden="1" customHeight="1" thickBot="1" x14ac:dyDescent="0.45">
      <c r="A11" s="62"/>
      <c r="B11" s="150"/>
      <c r="C11" s="156"/>
      <c r="D11" s="162"/>
      <c r="E11" s="155"/>
      <c r="F11" s="162"/>
      <c r="G11" s="155"/>
      <c r="H11" s="156"/>
      <c r="I11" s="156"/>
      <c r="J11" s="156"/>
      <c r="K11" s="162"/>
      <c r="L11" s="155"/>
      <c r="M11" s="156"/>
      <c r="N11" s="156"/>
      <c r="O11" s="157"/>
      <c r="P11" s="76">
        <f>WEEKDAY(DATE($X$2,$AB$2,1))</f>
        <v>2</v>
      </c>
      <c r="Q11" s="77">
        <f>WEEKDAY(DATE($X$2,$AB$2,2))</f>
        <v>3</v>
      </c>
      <c r="R11" s="77">
        <f>WEEKDAY(DATE($X$2,$AB$2,3))</f>
        <v>4</v>
      </c>
      <c r="S11" s="77">
        <f>WEEKDAY(DATE($X$2,$AB$2,4))</f>
        <v>5</v>
      </c>
      <c r="T11" s="77">
        <f>WEEKDAY(DATE($X$2,$AB$2,5))</f>
        <v>6</v>
      </c>
      <c r="U11" s="77">
        <f>WEEKDAY(DATE($X$2,$AB$2,6))</f>
        <v>7</v>
      </c>
      <c r="V11" s="78">
        <f>WEEKDAY(DATE($X$2,$AB$2,7))</f>
        <v>1</v>
      </c>
      <c r="W11" s="76">
        <f>WEEKDAY(DATE($X$2,$AB$2,8))</f>
        <v>2</v>
      </c>
      <c r="X11" s="77">
        <f>WEEKDAY(DATE($X$2,$AB$2,9))</f>
        <v>3</v>
      </c>
      <c r="Y11" s="77">
        <f>WEEKDAY(DATE($X$2,$AB$2,10))</f>
        <v>4</v>
      </c>
      <c r="Z11" s="77">
        <f>WEEKDAY(DATE($X$2,$AB$2,11))</f>
        <v>5</v>
      </c>
      <c r="AA11" s="77">
        <f>WEEKDAY(DATE($X$2,$AB$2,12))</f>
        <v>6</v>
      </c>
      <c r="AB11" s="77">
        <f>WEEKDAY(DATE($X$2,$AB$2,13))</f>
        <v>7</v>
      </c>
      <c r="AC11" s="78">
        <f>WEEKDAY(DATE($X$2,$AB$2,14))</f>
        <v>1</v>
      </c>
      <c r="AD11" s="76">
        <f>WEEKDAY(DATE($X$2,$AB$2,15))</f>
        <v>2</v>
      </c>
      <c r="AE11" s="77">
        <f>WEEKDAY(DATE($X$2,$AB$2,16))</f>
        <v>3</v>
      </c>
      <c r="AF11" s="77">
        <f>WEEKDAY(DATE($X$2,$AB$2,17))</f>
        <v>4</v>
      </c>
      <c r="AG11" s="77">
        <f>WEEKDAY(DATE($X$2,$AB$2,18))</f>
        <v>5</v>
      </c>
      <c r="AH11" s="77">
        <f>WEEKDAY(DATE($X$2,$AB$2,19))</f>
        <v>6</v>
      </c>
      <c r="AI11" s="77">
        <f>WEEKDAY(DATE($X$2,$AB$2,20))</f>
        <v>7</v>
      </c>
      <c r="AJ11" s="78">
        <f>WEEKDAY(DATE($X$2,$AB$2,21))</f>
        <v>1</v>
      </c>
      <c r="AK11" s="76">
        <f>WEEKDAY(DATE($X$2,$AB$2,22))</f>
        <v>2</v>
      </c>
      <c r="AL11" s="77">
        <f>WEEKDAY(DATE($X$2,$AB$2,23))</f>
        <v>3</v>
      </c>
      <c r="AM11" s="77">
        <f>WEEKDAY(DATE($X$2,$AB$2,24))</f>
        <v>4</v>
      </c>
      <c r="AN11" s="77">
        <f>WEEKDAY(DATE($X$2,$AB$2,25))</f>
        <v>5</v>
      </c>
      <c r="AO11" s="77">
        <f>WEEKDAY(DATE($X$2,$AB$2,26))</f>
        <v>6</v>
      </c>
      <c r="AP11" s="77">
        <f>WEEKDAY(DATE($X$2,$AB$2,27))</f>
        <v>7</v>
      </c>
      <c r="AQ11" s="78">
        <f>WEEKDAY(DATE($X$2,$AB$2,28))</f>
        <v>1</v>
      </c>
      <c r="AR11" s="76">
        <f>IF(AR10=29,WEEKDAY(DATE($X$2,$AB$2,29)),0)</f>
        <v>2</v>
      </c>
      <c r="AS11" s="77">
        <f>IF(AS10=30,WEEKDAY(DATE($X$2,$AB$2,30)),0)</f>
        <v>3</v>
      </c>
      <c r="AT11" s="78">
        <f>IF(AT10=31,WEEKDAY(DATE($X$2,$AB$2,31)),0)</f>
        <v>0</v>
      </c>
      <c r="AU11" s="137"/>
      <c r="AV11" s="138"/>
      <c r="AW11" s="137"/>
      <c r="AX11" s="138"/>
      <c r="AY11" s="127"/>
      <c r="AZ11" s="127"/>
      <c r="BA11" s="127"/>
      <c r="BB11" s="127"/>
      <c r="BC11" s="127"/>
      <c r="BD11" s="127"/>
      <c r="BE11" s="193"/>
    </row>
    <row r="12" spans="1:57" ht="20.25" customHeight="1" thickBot="1" x14ac:dyDescent="0.45">
      <c r="A12" s="62"/>
      <c r="B12" s="151"/>
      <c r="C12" s="159"/>
      <c r="D12" s="163"/>
      <c r="E12" s="158"/>
      <c r="F12" s="163"/>
      <c r="G12" s="158"/>
      <c r="H12" s="159"/>
      <c r="I12" s="159"/>
      <c r="J12" s="159"/>
      <c r="K12" s="163"/>
      <c r="L12" s="158"/>
      <c r="M12" s="159"/>
      <c r="N12" s="159"/>
      <c r="O12" s="160"/>
      <c r="P12" s="79" t="str">
        <f>IF(P11=1,"日",IF(P11=2,"月",IF(P11=3,"火",IF(P11=4,"水",IF(P11=5,"木",IF(P11=6,"金","土"))))))</f>
        <v>月</v>
      </c>
      <c r="Q12" s="80" t="str">
        <f t="shared" ref="Q12:AQ12" si="0">IF(Q11=1,"日",IF(Q11=2,"月",IF(Q11=3,"火",IF(Q11=4,"水",IF(Q11=5,"木",IF(Q11=6,"金","土"))))))</f>
        <v>火</v>
      </c>
      <c r="R12" s="80" t="str">
        <f t="shared" si="0"/>
        <v>水</v>
      </c>
      <c r="S12" s="80" t="str">
        <f t="shared" si="0"/>
        <v>木</v>
      </c>
      <c r="T12" s="80" t="str">
        <f t="shared" si="0"/>
        <v>金</v>
      </c>
      <c r="U12" s="80" t="str">
        <f t="shared" si="0"/>
        <v>土</v>
      </c>
      <c r="V12" s="81" t="str">
        <f t="shared" si="0"/>
        <v>日</v>
      </c>
      <c r="W12" s="79" t="str">
        <f t="shared" si="0"/>
        <v>月</v>
      </c>
      <c r="X12" s="80" t="str">
        <f t="shared" si="0"/>
        <v>火</v>
      </c>
      <c r="Y12" s="80" t="str">
        <f t="shared" si="0"/>
        <v>水</v>
      </c>
      <c r="Z12" s="80" t="str">
        <f t="shared" si="0"/>
        <v>木</v>
      </c>
      <c r="AA12" s="80" t="str">
        <f t="shared" si="0"/>
        <v>金</v>
      </c>
      <c r="AB12" s="80" t="str">
        <f t="shared" si="0"/>
        <v>土</v>
      </c>
      <c r="AC12" s="81" t="str">
        <f t="shared" si="0"/>
        <v>日</v>
      </c>
      <c r="AD12" s="79" t="str">
        <f t="shared" si="0"/>
        <v>月</v>
      </c>
      <c r="AE12" s="80" t="str">
        <f t="shared" si="0"/>
        <v>火</v>
      </c>
      <c r="AF12" s="80" t="str">
        <f t="shared" si="0"/>
        <v>水</v>
      </c>
      <c r="AG12" s="80" t="str">
        <f t="shared" si="0"/>
        <v>木</v>
      </c>
      <c r="AH12" s="80" t="str">
        <f t="shared" si="0"/>
        <v>金</v>
      </c>
      <c r="AI12" s="80" t="str">
        <f t="shared" si="0"/>
        <v>土</v>
      </c>
      <c r="AJ12" s="81" t="str">
        <f t="shared" si="0"/>
        <v>日</v>
      </c>
      <c r="AK12" s="79" t="str">
        <f t="shared" si="0"/>
        <v>月</v>
      </c>
      <c r="AL12" s="80" t="str">
        <f t="shared" si="0"/>
        <v>火</v>
      </c>
      <c r="AM12" s="80" t="str">
        <f t="shared" si="0"/>
        <v>水</v>
      </c>
      <c r="AN12" s="80" t="str">
        <f t="shared" si="0"/>
        <v>木</v>
      </c>
      <c r="AO12" s="80" t="str">
        <f t="shared" si="0"/>
        <v>金</v>
      </c>
      <c r="AP12" s="80" t="str">
        <f t="shared" si="0"/>
        <v>土</v>
      </c>
      <c r="AQ12" s="81" t="str">
        <f t="shared" si="0"/>
        <v>日</v>
      </c>
      <c r="AR12" s="80" t="str">
        <f>IF(AR11=1,"日",IF(AR11=2,"月",IF(AR11=3,"火",IF(AR11=4,"水",IF(AR11=5,"木",IF(AR11=6,"金",IF(AR11=0,"","土")))))))</f>
        <v>月</v>
      </c>
      <c r="AS12" s="80" t="str">
        <f>IF(AS11=1,"日",IF(AS11=2,"月",IF(AS11=3,"火",IF(AS11=4,"水",IF(AS11=5,"木",IF(AS11=6,"金",IF(AS11=0,"","土")))))))</f>
        <v>火</v>
      </c>
      <c r="AT12" s="80" t="str">
        <f>IF(AT11=1,"日",IF(AT11=2,"月",IF(AT11=3,"火",IF(AT11=4,"水",IF(AT11=5,"木",IF(AT11=6,"金",IF(AT11=0,"","土")))))))</f>
        <v/>
      </c>
      <c r="AU12" s="139"/>
      <c r="AV12" s="140"/>
      <c r="AW12" s="139"/>
      <c r="AX12" s="140"/>
      <c r="AY12" s="127"/>
      <c r="AZ12" s="127"/>
      <c r="BA12" s="127"/>
      <c r="BB12" s="127"/>
      <c r="BC12" s="127"/>
      <c r="BD12" s="127"/>
      <c r="BE12" s="193"/>
    </row>
    <row r="13" spans="1:57" ht="39.950000000000003" customHeight="1" x14ac:dyDescent="0.4">
      <c r="A13" s="62"/>
      <c r="B13" s="73">
        <v>1</v>
      </c>
      <c r="C13" s="172" t="s">
        <v>2</v>
      </c>
      <c r="D13" s="173"/>
      <c r="E13" s="174" t="s">
        <v>61</v>
      </c>
      <c r="F13" s="175"/>
      <c r="G13" s="176" t="s">
        <v>62</v>
      </c>
      <c r="H13" s="177"/>
      <c r="I13" s="177"/>
      <c r="J13" s="177"/>
      <c r="K13" s="178"/>
      <c r="L13" s="181" t="s">
        <v>63</v>
      </c>
      <c r="M13" s="182"/>
      <c r="N13" s="182"/>
      <c r="O13" s="183"/>
      <c r="P13" s="109">
        <v>8</v>
      </c>
      <c r="Q13" s="110">
        <v>8</v>
      </c>
      <c r="R13" s="110"/>
      <c r="S13" s="110"/>
      <c r="T13" s="110">
        <v>8</v>
      </c>
      <c r="U13" s="110">
        <v>8</v>
      </c>
      <c r="V13" s="111">
        <v>8</v>
      </c>
      <c r="W13" s="109">
        <v>8</v>
      </c>
      <c r="X13" s="110">
        <v>8</v>
      </c>
      <c r="Y13" s="110"/>
      <c r="Z13" s="110"/>
      <c r="AA13" s="110">
        <v>8</v>
      </c>
      <c r="AB13" s="110">
        <v>8</v>
      </c>
      <c r="AC13" s="111">
        <v>8</v>
      </c>
      <c r="AD13" s="109">
        <v>8</v>
      </c>
      <c r="AE13" s="110">
        <v>8</v>
      </c>
      <c r="AF13" s="110"/>
      <c r="AG13" s="110"/>
      <c r="AH13" s="110">
        <v>8</v>
      </c>
      <c r="AI13" s="110">
        <v>8</v>
      </c>
      <c r="AJ13" s="111">
        <v>8</v>
      </c>
      <c r="AK13" s="109">
        <v>8</v>
      </c>
      <c r="AL13" s="110">
        <v>8</v>
      </c>
      <c r="AM13" s="110"/>
      <c r="AN13" s="110"/>
      <c r="AO13" s="110">
        <v>8</v>
      </c>
      <c r="AP13" s="110">
        <v>8</v>
      </c>
      <c r="AQ13" s="111">
        <v>8</v>
      </c>
      <c r="AR13" s="109"/>
      <c r="AS13" s="110"/>
      <c r="AT13" s="111"/>
      <c r="AU13" s="164">
        <f>IF($AZ$3="４週",SUM(P13:AQ13),IF($AZ$3="暦月",SUM(P13:AT13),""))</f>
        <v>160</v>
      </c>
      <c r="AV13" s="165"/>
      <c r="AW13" s="166">
        <f t="shared" ref="AW13:AW30" si="1">IF($AZ$3="４週",AU13/4,IF($AZ$3="暦月",AU13/($AZ$6/7),""))</f>
        <v>37.333333333333336</v>
      </c>
      <c r="AX13" s="167"/>
      <c r="AY13" s="210"/>
      <c r="AZ13" s="211"/>
      <c r="BA13" s="211"/>
      <c r="BB13" s="211"/>
      <c r="BC13" s="211"/>
      <c r="BD13" s="212"/>
      <c r="BE13" s="119">
        <v>42095</v>
      </c>
    </row>
    <row r="14" spans="1:57" ht="39.950000000000003" customHeight="1" x14ac:dyDescent="0.4">
      <c r="A14" s="62"/>
      <c r="B14" s="74">
        <f t="shared" ref="B14:B30" si="2">B13+1</f>
        <v>2</v>
      </c>
      <c r="C14" s="179" t="s">
        <v>93</v>
      </c>
      <c r="D14" s="180"/>
      <c r="E14" s="187" t="s">
        <v>61</v>
      </c>
      <c r="F14" s="188"/>
      <c r="G14" s="189" t="s">
        <v>28</v>
      </c>
      <c r="H14" s="190"/>
      <c r="I14" s="190"/>
      <c r="J14" s="190"/>
      <c r="K14" s="191"/>
      <c r="L14" s="184" t="s">
        <v>85</v>
      </c>
      <c r="M14" s="185"/>
      <c r="N14" s="185"/>
      <c r="O14" s="186"/>
      <c r="P14" s="112">
        <v>8</v>
      </c>
      <c r="Q14" s="113">
        <v>8</v>
      </c>
      <c r="R14" s="113"/>
      <c r="S14" s="113"/>
      <c r="T14" s="113">
        <v>8</v>
      </c>
      <c r="U14" s="113">
        <v>8</v>
      </c>
      <c r="V14" s="114">
        <v>8</v>
      </c>
      <c r="W14" s="112">
        <v>8</v>
      </c>
      <c r="X14" s="113">
        <v>8</v>
      </c>
      <c r="Y14" s="113"/>
      <c r="Z14" s="113"/>
      <c r="AA14" s="113">
        <v>8</v>
      </c>
      <c r="AB14" s="113">
        <v>8</v>
      </c>
      <c r="AC14" s="114">
        <v>8</v>
      </c>
      <c r="AD14" s="112">
        <v>8</v>
      </c>
      <c r="AE14" s="113">
        <v>8</v>
      </c>
      <c r="AF14" s="113"/>
      <c r="AG14" s="113"/>
      <c r="AH14" s="113">
        <v>8</v>
      </c>
      <c r="AI14" s="113">
        <v>8</v>
      </c>
      <c r="AJ14" s="114">
        <v>8</v>
      </c>
      <c r="AK14" s="112">
        <v>8</v>
      </c>
      <c r="AL14" s="113">
        <v>8</v>
      </c>
      <c r="AM14" s="113"/>
      <c r="AN14" s="113"/>
      <c r="AO14" s="113">
        <v>8</v>
      </c>
      <c r="AP14" s="113">
        <v>8</v>
      </c>
      <c r="AQ14" s="114">
        <v>8</v>
      </c>
      <c r="AR14" s="112"/>
      <c r="AS14" s="113"/>
      <c r="AT14" s="114"/>
      <c r="AU14" s="128">
        <f>IF($AZ$3="４週",SUM(P14:AQ14),IF($AZ$3="暦月",SUM(P14:AT14),""))</f>
        <v>160</v>
      </c>
      <c r="AV14" s="129"/>
      <c r="AW14" s="147">
        <f t="shared" si="1"/>
        <v>37.333333333333336</v>
      </c>
      <c r="AX14" s="148"/>
      <c r="AY14" s="204"/>
      <c r="AZ14" s="205"/>
      <c r="BA14" s="205"/>
      <c r="BB14" s="205"/>
      <c r="BC14" s="205"/>
      <c r="BD14" s="206"/>
      <c r="BE14" s="120">
        <v>45017</v>
      </c>
    </row>
    <row r="15" spans="1:57" ht="39.950000000000003" customHeight="1" x14ac:dyDescent="0.4">
      <c r="A15" s="62"/>
      <c r="B15" s="74">
        <f t="shared" si="2"/>
        <v>3</v>
      </c>
      <c r="C15" s="179" t="s">
        <v>94</v>
      </c>
      <c r="D15" s="180"/>
      <c r="E15" s="187" t="s">
        <v>61</v>
      </c>
      <c r="F15" s="188"/>
      <c r="G15" s="189" t="s">
        <v>3</v>
      </c>
      <c r="H15" s="190"/>
      <c r="I15" s="190"/>
      <c r="J15" s="190"/>
      <c r="K15" s="191"/>
      <c r="L15" s="184" t="s">
        <v>71</v>
      </c>
      <c r="M15" s="185"/>
      <c r="N15" s="185"/>
      <c r="O15" s="186"/>
      <c r="P15" s="112">
        <v>8</v>
      </c>
      <c r="Q15" s="113">
        <v>8</v>
      </c>
      <c r="R15" s="113"/>
      <c r="S15" s="113"/>
      <c r="T15" s="113">
        <v>8</v>
      </c>
      <c r="U15" s="113">
        <v>8</v>
      </c>
      <c r="V15" s="114">
        <v>8</v>
      </c>
      <c r="W15" s="112">
        <v>8</v>
      </c>
      <c r="X15" s="113">
        <v>8</v>
      </c>
      <c r="Y15" s="113"/>
      <c r="Z15" s="113"/>
      <c r="AA15" s="113">
        <v>8</v>
      </c>
      <c r="AB15" s="113">
        <v>8</v>
      </c>
      <c r="AC15" s="114">
        <v>8</v>
      </c>
      <c r="AD15" s="112">
        <v>8</v>
      </c>
      <c r="AE15" s="113">
        <v>8</v>
      </c>
      <c r="AF15" s="113"/>
      <c r="AG15" s="113"/>
      <c r="AH15" s="113">
        <v>8</v>
      </c>
      <c r="AI15" s="113">
        <v>8</v>
      </c>
      <c r="AJ15" s="114">
        <v>8</v>
      </c>
      <c r="AK15" s="112">
        <v>8</v>
      </c>
      <c r="AL15" s="113">
        <v>8</v>
      </c>
      <c r="AM15" s="113"/>
      <c r="AN15" s="113"/>
      <c r="AO15" s="113">
        <v>8</v>
      </c>
      <c r="AP15" s="113">
        <v>8</v>
      </c>
      <c r="AQ15" s="114">
        <v>8</v>
      </c>
      <c r="AR15" s="112"/>
      <c r="AS15" s="113"/>
      <c r="AT15" s="114"/>
      <c r="AU15" s="128">
        <f>IF($AZ$3="４週",SUM(P15:AQ15),IF($AZ$3="暦月",SUM(P15:AT15),""))</f>
        <v>160</v>
      </c>
      <c r="AV15" s="129"/>
      <c r="AW15" s="147">
        <f t="shared" si="1"/>
        <v>37.333333333333336</v>
      </c>
      <c r="AX15" s="148"/>
      <c r="AY15" s="204"/>
      <c r="AZ15" s="205"/>
      <c r="BA15" s="205"/>
      <c r="BB15" s="205"/>
      <c r="BC15" s="205"/>
      <c r="BD15" s="206"/>
      <c r="BE15" s="120">
        <v>45017</v>
      </c>
    </row>
    <row r="16" spans="1:57" ht="39.950000000000003" customHeight="1" x14ac:dyDescent="0.4">
      <c r="A16" s="62"/>
      <c r="B16" s="74">
        <f t="shared" si="2"/>
        <v>4</v>
      </c>
      <c r="C16" s="179" t="s">
        <v>94</v>
      </c>
      <c r="D16" s="180"/>
      <c r="E16" s="187" t="s">
        <v>61</v>
      </c>
      <c r="F16" s="188"/>
      <c r="G16" s="189" t="s">
        <v>62</v>
      </c>
      <c r="H16" s="190"/>
      <c r="I16" s="190"/>
      <c r="J16" s="190"/>
      <c r="K16" s="191"/>
      <c r="L16" s="184" t="s">
        <v>72</v>
      </c>
      <c r="M16" s="185"/>
      <c r="N16" s="185"/>
      <c r="O16" s="186"/>
      <c r="P16" s="112">
        <v>8</v>
      </c>
      <c r="Q16" s="113">
        <v>8</v>
      </c>
      <c r="R16" s="113"/>
      <c r="S16" s="113"/>
      <c r="T16" s="113">
        <v>8</v>
      </c>
      <c r="U16" s="113">
        <v>8</v>
      </c>
      <c r="V16" s="114">
        <v>8</v>
      </c>
      <c r="W16" s="112">
        <v>8</v>
      </c>
      <c r="X16" s="113">
        <v>8</v>
      </c>
      <c r="Y16" s="113"/>
      <c r="Z16" s="113"/>
      <c r="AA16" s="113">
        <v>8</v>
      </c>
      <c r="AB16" s="113">
        <v>8</v>
      </c>
      <c r="AC16" s="114">
        <v>8</v>
      </c>
      <c r="AD16" s="112">
        <v>8</v>
      </c>
      <c r="AE16" s="113">
        <v>8</v>
      </c>
      <c r="AF16" s="113"/>
      <c r="AG16" s="113"/>
      <c r="AH16" s="113">
        <v>8</v>
      </c>
      <c r="AI16" s="113">
        <v>8</v>
      </c>
      <c r="AJ16" s="114">
        <v>8</v>
      </c>
      <c r="AK16" s="112">
        <v>8</v>
      </c>
      <c r="AL16" s="113">
        <v>8</v>
      </c>
      <c r="AM16" s="113"/>
      <c r="AN16" s="113"/>
      <c r="AO16" s="113">
        <v>8</v>
      </c>
      <c r="AP16" s="113">
        <v>8</v>
      </c>
      <c r="AQ16" s="114">
        <v>8</v>
      </c>
      <c r="AR16" s="112"/>
      <c r="AS16" s="113"/>
      <c r="AT16" s="114"/>
      <c r="AU16" s="128">
        <f>IF($AZ$3="４週",SUM(P16:AQ16),IF($AZ$3="暦月",SUM(P16:AT16),""))</f>
        <v>160</v>
      </c>
      <c r="AV16" s="129"/>
      <c r="AW16" s="147">
        <f t="shared" si="1"/>
        <v>37.333333333333336</v>
      </c>
      <c r="AX16" s="148"/>
      <c r="AY16" s="204"/>
      <c r="AZ16" s="205"/>
      <c r="BA16" s="205"/>
      <c r="BB16" s="205"/>
      <c r="BC16" s="205"/>
      <c r="BD16" s="206"/>
      <c r="BE16" s="120">
        <v>42095</v>
      </c>
    </row>
    <row r="17" spans="1:57" ht="39.950000000000003" customHeight="1" x14ac:dyDescent="0.4">
      <c r="A17" s="62"/>
      <c r="B17" s="74">
        <f t="shared" si="2"/>
        <v>5</v>
      </c>
      <c r="C17" s="179"/>
      <c r="D17" s="180"/>
      <c r="E17" s="187"/>
      <c r="F17" s="188"/>
      <c r="G17" s="189"/>
      <c r="H17" s="190"/>
      <c r="I17" s="190"/>
      <c r="J17" s="190"/>
      <c r="K17" s="191"/>
      <c r="L17" s="184"/>
      <c r="M17" s="185"/>
      <c r="N17" s="185"/>
      <c r="O17" s="186"/>
      <c r="P17" s="112"/>
      <c r="Q17" s="113"/>
      <c r="R17" s="113"/>
      <c r="S17" s="113"/>
      <c r="T17" s="113"/>
      <c r="U17" s="113"/>
      <c r="V17" s="114"/>
      <c r="W17" s="112"/>
      <c r="X17" s="113"/>
      <c r="Y17" s="113"/>
      <c r="Z17" s="113"/>
      <c r="AA17" s="113"/>
      <c r="AB17" s="113"/>
      <c r="AC17" s="114"/>
      <c r="AD17" s="112"/>
      <c r="AE17" s="113"/>
      <c r="AF17" s="113"/>
      <c r="AG17" s="113"/>
      <c r="AH17" s="113"/>
      <c r="AI17" s="113"/>
      <c r="AJ17" s="114"/>
      <c r="AK17" s="112"/>
      <c r="AL17" s="113"/>
      <c r="AM17" s="113"/>
      <c r="AN17" s="113"/>
      <c r="AO17" s="113"/>
      <c r="AP17" s="113"/>
      <c r="AQ17" s="114"/>
      <c r="AR17" s="112"/>
      <c r="AS17" s="113"/>
      <c r="AT17" s="114"/>
      <c r="AU17" s="128">
        <f t="shared" ref="AU17:AU30" si="3">IF($AZ$3="４週",SUM(P17:AQ17),IF($AZ$3="暦月",SUM(P17:AT17),""))</f>
        <v>0</v>
      </c>
      <c r="AV17" s="129"/>
      <c r="AW17" s="147">
        <f t="shared" si="1"/>
        <v>0</v>
      </c>
      <c r="AX17" s="148"/>
      <c r="AY17" s="204"/>
      <c r="AZ17" s="205"/>
      <c r="BA17" s="205"/>
      <c r="BB17" s="205"/>
      <c r="BC17" s="205"/>
      <c r="BD17" s="206"/>
      <c r="BE17" s="120"/>
    </row>
    <row r="18" spans="1:57" ht="39.950000000000003" customHeight="1" x14ac:dyDescent="0.4">
      <c r="A18" s="62"/>
      <c r="B18" s="74">
        <f t="shared" si="2"/>
        <v>6</v>
      </c>
      <c r="C18" s="179"/>
      <c r="D18" s="180"/>
      <c r="E18" s="187"/>
      <c r="F18" s="188"/>
      <c r="G18" s="189"/>
      <c r="H18" s="190"/>
      <c r="I18" s="190"/>
      <c r="J18" s="190"/>
      <c r="K18" s="191"/>
      <c r="L18" s="184"/>
      <c r="M18" s="185"/>
      <c r="N18" s="185"/>
      <c r="O18" s="186"/>
      <c r="P18" s="112"/>
      <c r="Q18" s="113"/>
      <c r="R18" s="113"/>
      <c r="S18" s="113"/>
      <c r="T18" s="113"/>
      <c r="U18" s="113"/>
      <c r="V18" s="114"/>
      <c r="W18" s="112"/>
      <c r="X18" s="113"/>
      <c r="Y18" s="113"/>
      <c r="Z18" s="113"/>
      <c r="AA18" s="113"/>
      <c r="AB18" s="113"/>
      <c r="AC18" s="114"/>
      <c r="AD18" s="112"/>
      <c r="AE18" s="113"/>
      <c r="AF18" s="113"/>
      <c r="AG18" s="113"/>
      <c r="AH18" s="113"/>
      <c r="AI18" s="113"/>
      <c r="AJ18" s="114"/>
      <c r="AK18" s="112"/>
      <c r="AL18" s="113"/>
      <c r="AM18" s="113"/>
      <c r="AN18" s="113"/>
      <c r="AO18" s="113"/>
      <c r="AP18" s="113"/>
      <c r="AQ18" s="114"/>
      <c r="AR18" s="112"/>
      <c r="AS18" s="113"/>
      <c r="AT18" s="114"/>
      <c r="AU18" s="128">
        <f t="shared" si="3"/>
        <v>0</v>
      </c>
      <c r="AV18" s="129"/>
      <c r="AW18" s="147">
        <f t="shared" si="1"/>
        <v>0</v>
      </c>
      <c r="AX18" s="148"/>
      <c r="AY18" s="204"/>
      <c r="AZ18" s="205"/>
      <c r="BA18" s="205"/>
      <c r="BB18" s="205"/>
      <c r="BC18" s="205"/>
      <c r="BD18" s="206"/>
      <c r="BE18" s="120"/>
    </row>
    <row r="19" spans="1:57" ht="39.950000000000003" customHeight="1" x14ac:dyDescent="0.4">
      <c r="A19" s="62"/>
      <c r="B19" s="74">
        <f t="shared" si="2"/>
        <v>7</v>
      </c>
      <c r="C19" s="179"/>
      <c r="D19" s="180"/>
      <c r="E19" s="187"/>
      <c r="F19" s="188"/>
      <c r="G19" s="189"/>
      <c r="H19" s="190"/>
      <c r="I19" s="190"/>
      <c r="J19" s="190"/>
      <c r="K19" s="191"/>
      <c r="L19" s="184"/>
      <c r="M19" s="185"/>
      <c r="N19" s="185"/>
      <c r="O19" s="186"/>
      <c r="P19" s="112"/>
      <c r="Q19" s="113"/>
      <c r="R19" s="113"/>
      <c r="S19" s="113"/>
      <c r="T19" s="113"/>
      <c r="U19" s="113"/>
      <c r="V19" s="114"/>
      <c r="W19" s="112"/>
      <c r="X19" s="113"/>
      <c r="Y19" s="113"/>
      <c r="Z19" s="113"/>
      <c r="AA19" s="113"/>
      <c r="AB19" s="113"/>
      <c r="AC19" s="114"/>
      <c r="AD19" s="112"/>
      <c r="AE19" s="113"/>
      <c r="AF19" s="113"/>
      <c r="AG19" s="113"/>
      <c r="AH19" s="113"/>
      <c r="AI19" s="113"/>
      <c r="AJ19" s="114"/>
      <c r="AK19" s="112"/>
      <c r="AL19" s="113"/>
      <c r="AM19" s="113"/>
      <c r="AN19" s="113"/>
      <c r="AO19" s="113"/>
      <c r="AP19" s="113"/>
      <c r="AQ19" s="114"/>
      <c r="AR19" s="112"/>
      <c r="AS19" s="113"/>
      <c r="AT19" s="114"/>
      <c r="AU19" s="128">
        <f>IF($AZ$3="４週",SUM(P19:AQ19),IF($AZ$3="暦月",SUM(P19:AT19),""))</f>
        <v>0</v>
      </c>
      <c r="AV19" s="129"/>
      <c r="AW19" s="147">
        <f t="shared" si="1"/>
        <v>0</v>
      </c>
      <c r="AX19" s="148"/>
      <c r="AY19" s="204"/>
      <c r="AZ19" s="205"/>
      <c r="BA19" s="205"/>
      <c r="BB19" s="205"/>
      <c r="BC19" s="205"/>
      <c r="BD19" s="206"/>
      <c r="BE19" s="120"/>
    </row>
    <row r="20" spans="1:57" ht="39.950000000000003" customHeight="1" x14ac:dyDescent="0.4">
      <c r="A20" s="62"/>
      <c r="B20" s="74">
        <f t="shared" si="2"/>
        <v>8</v>
      </c>
      <c r="C20" s="179"/>
      <c r="D20" s="180"/>
      <c r="E20" s="187"/>
      <c r="F20" s="188"/>
      <c r="G20" s="189"/>
      <c r="H20" s="190"/>
      <c r="I20" s="190"/>
      <c r="J20" s="190"/>
      <c r="K20" s="191"/>
      <c r="L20" s="184"/>
      <c r="M20" s="185"/>
      <c r="N20" s="185"/>
      <c r="O20" s="186"/>
      <c r="P20" s="112"/>
      <c r="Q20" s="113"/>
      <c r="R20" s="113"/>
      <c r="S20" s="113"/>
      <c r="T20" s="113"/>
      <c r="U20" s="113"/>
      <c r="V20" s="114"/>
      <c r="W20" s="112"/>
      <c r="X20" s="113"/>
      <c r="Y20" s="113"/>
      <c r="Z20" s="113"/>
      <c r="AA20" s="113"/>
      <c r="AB20" s="113"/>
      <c r="AC20" s="114"/>
      <c r="AD20" s="112"/>
      <c r="AE20" s="113"/>
      <c r="AF20" s="113"/>
      <c r="AG20" s="113"/>
      <c r="AH20" s="113"/>
      <c r="AI20" s="113"/>
      <c r="AJ20" s="114"/>
      <c r="AK20" s="112"/>
      <c r="AL20" s="113"/>
      <c r="AM20" s="113"/>
      <c r="AN20" s="113"/>
      <c r="AO20" s="113"/>
      <c r="AP20" s="113"/>
      <c r="AQ20" s="114"/>
      <c r="AR20" s="112"/>
      <c r="AS20" s="113"/>
      <c r="AT20" s="114"/>
      <c r="AU20" s="128">
        <f t="shared" si="3"/>
        <v>0</v>
      </c>
      <c r="AV20" s="129"/>
      <c r="AW20" s="147">
        <f t="shared" si="1"/>
        <v>0</v>
      </c>
      <c r="AX20" s="148"/>
      <c r="AY20" s="204"/>
      <c r="AZ20" s="205"/>
      <c r="BA20" s="205"/>
      <c r="BB20" s="205"/>
      <c r="BC20" s="205"/>
      <c r="BD20" s="206"/>
      <c r="BE20" s="120"/>
    </row>
    <row r="21" spans="1:57" ht="39.950000000000003" customHeight="1" x14ac:dyDescent="0.4">
      <c r="A21" s="62"/>
      <c r="B21" s="74">
        <f t="shared" si="2"/>
        <v>9</v>
      </c>
      <c r="C21" s="179"/>
      <c r="D21" s="180"/>
      <c r="E21" s="187"/>
      <c r="F21" s="188"/>
      <c r="G21" s="189"/>
      <c r="H21" s="190"/>
      <c r="I21" s="190"/>
      <c r="J21" s="190"/>
      <c r="K21" s="191"/>
      <c r="L21" s="184"/>
      <c r="M21" s="185"/>
      <c r="N21" s="185"/>
      <c r="O21" s="186"/>
      <c r="P21" s="112"/>
      <c r="Q21" s="113"/>
      <c r="R21" s="113"/>
      <c r="S21" s="113"/>
      <c r="T21" s="113"/>
      <c r="U21" s="113"/>
      <c r="V21" s="114"/>
      <c r="W21" s="112"/>
      <c r="X21" s="113"/>
      <c r="Y21" s="113"/>
      <c r="Z21" s="113"/>
      <c r="AA21" s="113"/>
      <c r="AB21" s="113"/>
      <c r="AC21" s="114"/>
      <c r="AD21" s="112"/>
      <c r="AE21" s="113"/>
      <c r="AF21" s="113"/>
      <c r="AG21" s="113"/>
      <c r="AH21" s="113"/>
      <c r="AI21" s="113"/>
      <c r="AJ21" s="114"/>
      <c r="AK21" s="112"/>
      <c r="AL21" s="113"/>
      <c r="AM21" s="113"/>
      <c r="AN21" s="113"/>
      <c r="AO21" s="113"/>
      <c r="AP21" s="113"/>
      <c r="AQ21" s="114"/>
      <c r="AR21" s="112"/>
      <c r="AS21" s="113"/>
      <c r="AT21" s="114"/>
      <c r="AU21" s="128">
        <f t="shared" si="3"/>
        <v>0</v>
      </c>
      <c r="AV21" s="129"/>
      <c r="AW21" s="147">
        <f t="shared" si="1"/>
        <v>0</v>
      </c>
      <c r="AX21" s="148"/>
      <c r="AY21" s="204"/>
      <c r="AZ21" s="205"/>
      <c r="BA21" s="205"/>
      <c r="BB21" s="205"/>
      <c r="BC21" s="205"/>
      <c r="BD21" s="206"/>
      <c r="BE21" s="120"/>
    </row>
    <row r="22" spans="1:57" ht="39.950000000000003" customHeight="1" x14ac:dyDescent="0.4">
      <c r="A22" s="62"/>
      <c r="B22" s="74">
        <f t="shared" si="2"/>
        <v>10</v>
      </c>
      <c r="C22" s="179"/>
      <c r="D22" s="180"/>
      <c r="E22" s="187"/>
      <c r="F22" s="188"/>
      <c r="G22" s="189"/>
      <c r="H22" s="190"/>
      <c r="I22" s="190"/>
      <c r="J22" s="190"/>
      <c r="K22" s="191"/>
      <c r="L22" s="184"/>
      <c r="M22" s="185"/>
      <c r="N22" s="185"/>
      <c r="O22" s="186"/>
      <c r="P22" s="112"/>
      <c r="Q22" s="113"/>
      <c r="R22" s="113"/>
      <c r="S22" s="113"/>
      <c r="T22" s="113"/>
      <c r="U22" s="113"/>
      <c r="V22" s="114"/>
      <c r="W22" s="112"/>
      <c r="X22" s="113"/>
      <c r="Y22" s="113"/>
      <c r="Z22" s="113"/>
      <c r="AA22" s="113"/>
      <c r="AB22" s="113"/>
      <c r="AC22" s="114"/>
      <c r="AD22" s="112"/>
      <c r="AE22" s="113"/>
      <c r="AF22" s="113"/>
      <c r="AG22" s="113"/>
      <c r="AH22" s="113"/>
      <c r="AI22" s="113"/>
      <c r="AJ22" s="114"/>
      <c r="AK22" s="112"/>
      <c r="AL22" s="113"/>
      <c r="AM22" s="113"/>
      <c r="AN22" s="113"/>
      <c r="AO22" s="113"/>
      <c r="AP22" s="113"/>
      <c r="AQ22" s="114"/>
      <c r="AR22" s="112"/>
      <c r="AS22" s="113"/>
      <c r="AT22" s="114"/>
      <c r="AU22" s="128">
        <f t="shared" si="3"/>
        <v>0</v>
      </c>
      <c r="AV22" s="129"/>
      <c r="AW22" s="147">
        <f t="shared" si="1"/>
        <v>0</v>
      </c>
      <c r="AX22" s="148"/>
      <c r="AY22" s="204"/>
      <c r="AZ22" s="205"/>
      <c r="BA22" s="205"/>
      <c r="BB22" s="205"/>
      <c r="BC22" s="205"/>
      <c r="BD22" s="206"/>
      <c r="BE22" s="120"/>
    </row>
    <row r="23" spans="1:57" ht="39.950000000000003" customHeight="1" x14ac:dyDescent="0.4">
      <c r="A23" s="62"/>
      <c r="B23" s="74">
        <f t="shared" si="2"/>
        <v>11</v>
      </c>
      <c r="C23" s="179"/>
      <c r="D23" s="180"/>
      <c r="E23" s="187"/>
      <c r="F23" s="188"/>
      <c r="G23" s="189"/>
      <c r="H23" s="190"/>
      <c r="I23" s="190"/>
      <c r="J23" s="190"/>
      <c r="K23" s="191"/>
      <c r="L23" s="184"/>
      <c r="M23" s="185"/>
      <c r="N23" s="185"/>
      <c r="O23" s="186"/>
      <c r="P23" s="112"/>
      <c r="Q23" s="113"/>
      <c r="R23" s="113"/>
      <c r="S23" s="113"/>
      <c r="T23" s="113"/>
      <c r="U23" s="113"/>
      <c r="V23" s="114"/>
      <c r="W23" s="112"/>
      <c r="X23" s="113"/>
      <c r="Y23" s="113"/>
      <c r="Z23" s="113"/>
      <c r="AA23" s="113"/>
      <c r="AB23" s="113"/>
      <c r="AC23" s="114"/>
      <c r="AD23" s="112"/>
      <c r="AE23" s="113"/>
      <c r="AF23" s="113"/>
      <c r="AG23" s="113"/>
      <c r="AH23" s="113"/>
      <c r="AI23" s="113"/>
      <c r="AJ23" s="114"/>
      <c r="AK23" s="112"/>
      <c r="AL23" s="113"/>
      <c r="AM23" s="113"/>
      <c r="AN23" s="113"/>
      <c r="AO23" s="113"/>
      <c r="AP23" s="113"/>
      <c r="AQ23" s="114"/>
      <c r="AR23" s="112"/>
      <c r="AS23" s="113"/>
      <c r="AT23" s="114"/>
      <c r="AU23" s="128">
        <f t="shared" si="3"/>
        <v>0</v>
      </c>
      <c r="AV23" s="129"/>
      <c r="AW23" s="147">
        <f t="shared" si="1"/>
        <v>0</v>
      </c>
      <c r="AX23" s="148"/>
      <c r="AY23" s="204"/>
      <c r="AZ23" s="205"/>
      <c r="BA23" s="205"/>
      <c r="BB23" s="205"/>
      <c r="BC23" s="205"/>
      <c r="BD23" s="206"/>
      <c r="BE23" s="120"/>
    </row>
    <row r="24" spans="1:57" ht="39.950000000000003" customHeight="1" x14ac:dyDescent="0.4">
      <c r="A24" s="62"/>
      <c r="B24" s="74">
        <f t="shared" si="2"/>
        <v>12</v>
      </c>
      <c r="C24" s="179"/>
      <c r="D24" s="180"/>
      <c r="E24" s="187"/>
      <c r="F24" s="188"/>
      <c r="G24" s="189"/>
      <c r="H24" s="190"/>
      <c r="I24" s="190"/>
      <c r="J24" s="190"/>
      <c r="K24" s="191"/>
      <c r="L24" s="184"/>
      <c r="M24" s="185"/>
      <c r="N24" s="185"/>
      <c r="O24" s="186"/>
      <c r="P24" s="112"/>
      <c r="Q24" s="113"/>
      <c r="R24" s="113"/>
      <c r="S24" s="113"/>
      <c r="T24" s="113"/>
      <c r="U24" s="113"/>
      <c r="V24" s="114"/>
      <c r="W24" s="112"/>
      <c r="X24" s="113"/>
      <c r="Y24" s="113"/>
      <c r="Z24" s="113"/>
      <c r="AA24" s="113"/>
      <c r="AB24" s="113"/>
      <c r="AC24" s="114"/>
      <c r="AD24" s="112"/>
      <c r="AE24" s="113"/>
      <c r="AF24" s="113"/>
      <c r="AG24" s="113"/>
      <c r="AH24" s="113"/>
      <c r="AI24" s="113"/>
      <c r="AJ24" s="114"/>
      <c r="AK24" s="112"/>
      <c r="AL24" s="113"/>
      <c r="AM24" s="113"/>
      <c r="AN24" s="113"/>
      <c r="AO24" s="113"/>
      <c r="AP24" s="113"/>
      <c r="AQ24" s="114"/>
      <c r="AR24" s="112"/>
      <c r="AS24" s="113"/>
      <c r="AT24" s="114"/>
      <c r="AU24" s="128">
        <f t="shared" si="3"/>
        <v>0</v>
      </c>
      <c r="AV24" s="129"/>
      <c r="AW24" s="147">
        <f t="shared" si="1"/>
        <v>0</v>
      </c>
      <c r="AX24" s="148"/>
      <c r="AY24" s="204"/>
      <c r="AZ24" s="205"/>
      <c r="BA24" s="205"/>
      <c r="BB24" s="205"/>
      <c r="BC24" s="205"/>
      <c r="BD24" s="206"/>
      <c r="BE24" s="120"/>
    </row>
    <row r="25" spans="1:57" ht="39.950000000000003" customHeight="1" x14ac:dyDescent="0.4">
      <c r="A25" s="62"/>
      <c r="B25" s="74">
        <f t="shared" si="2"/>
        <v>13</v>
      </c>
      <c r="C25" s="179"/>
      <c r="D25" s="180"/>
      <c r="E25" s="187"/>
      <c r="F25" s="188"/>
      <c r="G25" s="189"/>
      <c r="H25" s="190"/>
      <c r="I25" s="190"/>
      <c r="J25" s="190"/>
      <c r="K25" s="191"/>
      <c r="L25" s="184"/>
      <c r="M25" s="185"/>
      <c r="N25" s="185"/>
      <c r="O25" s="186"/>
      <c r="P25" s="112"/>
      <c r="Q25" s="113"/>
      <c r="R25" s="113"/>
      <c r="S25" s="113"/>
      <c r="T25" s="113"/>
      <c r="U25" s="113"/>
      <c r="V25" s="114"/>
      <c r="W25" s="112"/>
      <c r="X25" s="113"/>
      <c r="Y25" s="113"/>
      <c r="Z25" s="113"/>
      <c r="AA25" s="113"/>
      <c r="AB25" s="113"/>
      <c r="AC25" s="114"/>
      <c r="AD25" s="112"/>
      <c r="AE25" s="113"/>
      <c r="AF25" s="113"/>
      <c r="AG25" s="113"/>
      <c r="AH25" s="113"/>
      <c r="AI25" s="113"/>
      <c r="AJ25" s="114"/>
      <c r="AK25" s="112"/>
      <c r="AL25" s="113"/>
      <c r="AM25" s="113"/>
      <c r="AN25" s="113"/>
      <c r="AO25" s="113"/>
      <c r="AP25" s="113"/>
      <c r="AQ25" s="114"/>
      <c r="AR25" s="112"/>
      <c r="AS25" s="113"/>
      <c r="AT25" s="114"/>
      <c r="AU25" s="128">
        <f t="shared" si="3"/>
        <v>0</v>
      </c>
      <c r="AV25" s="129"/>
      <c r="AW25" s="147">
        <f t="shared" si="1"/>
        <v>0</v>
      </c>
      <c r="AX25" s="148"/>
      <c r="AY25" s="204"/>
      <c r="AZ25" s="205"/>
      <c r="BA25" s="205"/>
      <c r="BB25" s="205"/>
      <c r="BC25" s="205"/>
      <c r="BD25" s="206"/>
      <c r="BE25" s="120"/>
    </row>
    <row r="26" spans="1:57" ht="39.950000000000003" customHeight="1" x14ac:dyDescent="0.4">
      <c r="A26" s="62"/>
      <c r="B26" s="74">
        <f t="shared" si="2"/>
        <v>14</v>
      </c>
      <c r="C26" s="179"/>
      <c r="D26" s="180"/>
      <c r="E26" s="187"/>
      <c r="F26" s="188"/>
      <c r="G26" s="189"/>
      <c r="H26" s="190"/>
      <c r="I26" s="190"/>
      <c r="J26" s="190"/>
      <c r="K26" s="191"/>
      <c r="L26" s="184"/>
      <c r="M26" s="185"/>
      <c r="N26" s="185"/>
      <c r="O26" s="186"/>
      <c r="P26" s="112"/>
      <c r="Q26" s="113"/>
      <c r="R26" s="113"/>
      <c r="S26" s="113"/>
      <c r="T26" s="113"/>
      <c r="U26" s="113"/>
      <c r="V26" s="114"/>
      <c r="W26" s="112"/>
      <c r="X26" s="113"/>
      <c r="Y26" s="113"/>
      <c r="Z26" s="113"/>
      <c r="AA26" s="113"/>
      <c r="AB26" s="113"/>
      <c r="AC26" s="114"/>
      <c r="AD26" s="112"/>
      <c r="AE26" s="113"/>
      <c r="AF26" s="113"/>
      <c r="AG26" s="113"/>
      <c r="AH26" s="113"/>
      <c r="AI26" s="113"/>
      <c r="AJ26" s="114"/>
      <c r="AK26" s="112"/>
      <c r="AL26" s="113"/>
      <c r="AM26" s="113"/>
      <c r="AN26" s="113"/>
      <c r="AO26" s="113"/>
      <c r="AP26" s="113"/>
      <c r="AQ26" s="114"/>
      <c r="AR26" s="112"/>
      <c r="AS26" s="113"/>
      <c r="AT26" s="114"/>
      <c r="AU26" s="128">
        <f t="shared" si="3"/>
        <v>0</v>
      </c>
      <c r="AV26" s="129"/>
      <c r="AW26" s="147">
        <f t="shared" si="1"/>
        <v>0</v>
      </c>
      <c r="AX26" s="148"/>
      <c r="AY26" s="204"/>
      <c r="AZ26" s="205"/>
      <c r="BA26" s="205"/>
      <c r="BB26" s="205"/>
      <c r="BC26" s="205"/>
      <c r="BD26" s="206"/>
      <c r="BE26" s="120"/>
    </row>
    <row r="27" spans="1:57" ht="39.950000000000003" customHeight="1" x14ac:dyDescent="0.4">
      <c r="A27" s="62"/>
      <c r="B27" s="74">
        <f t="shared" si="2"/>
        <v>15</v>
      </c>
      <c r="C27" s="179"/>
      <c r="D27" s="180"/>
      <c r="E27" s="187"/>
      <c r="F27" s="188"/>
      <c r="G27" s="189"/>
      <c r="H27" s="190"/>
      <c r="I27" s="190"/>
      <c r="J27" s="190"/>
      <c r="K27" s="191"/>
      <c r="L27" s="184"/>
      <c r="M27" s="185"/>
      <c r="N27" s="185"/>
      <c r="O27" s="186"/>
      <c r="P27" s="112"/>
      <c r="Q27" s="113"/>
      <c r="R27" s="113"/>
      <c r="S27" s="113"/>
      <c r="T27" s="113"/>
      <c r="U27" s="113"/>
      <c r="V27" s="114"/>
      <c r="W27" s="112"/>
      <c r="X27" s="113"/>
      <c r="Y27" s="113"/>
      <c r="Z27" s="113"/>
      <c r="AA27" s="113"/>
      <c r="AB27" s="113"/>
      <c r="AC27" s="114"/>
      <c r="AD27" s="112"/>
      <c r="AE27" s="113"/>
      <c r="AF27" s="113"/>
      <c r="AG27" s="113"/>
      <c r="AH27" s="113"/>
      <c r="AI27" s="113"/>
      <c r="AJ27" s="114"/>
      <c r="AK27" s="112"/>
      <c r="AL27" s="113"/>
      <c r="AM27" s="113"/>
      <c r="AN27" s="113"/>
      <c r="AO27" s="113"/>
      <c r="AP27" s="113"/>
      <c r="AQ27" s="114"/>
      <c r="AR27" s="112"/>
      <c r="AS27" s="113"/>
      <c r="AT27" s="114"/>
      <c r="AU27" s="128">
        <f t="shared" si="3"/>
        <v>0</v>
      </c>
      <c r="AV27" s="129"/>
      <c r="AW27" s="147">
        <f t="shared" si="1"/>
        <v>0</v>
      </c>
      <c r="AX27" s="148"/>
      <c r="AY27" s="204"/>
      <c r="AZ27" s="205"/>
      <c r="BA27" s="205"/>
      <c r="BB27" s="205"/>
      <c r="BC27" s="205"/>
      <c r="BD27" s="206"/>
      <c r="BE27" s="120"/>
    </row>
    <row r="28" spans="1:57" ht="39.950000000000003" customHeight="1" x14ac:dyDescent="0.4">
      <c r="A28" s="62"/>
      <c r="B28" s="74">
        <f t="shared" si="2"/>
        <v>16</v>
      </c>
      <c r="C28" s="179"/>
      <c r="D28" s="180"/>
      <c r="E28" s="187"/>
      <c r="F28" s="188"/>
      <c r="G28" s="189"/>
      <c r="H28" s="190"/>
      <c r="I28" s="190"/>
      <c r="J28" s="190"/>
      <c r="K28" s="191"/>
      <c r="L28" s="184"/>
      <c r="M28" s="185"/>
      <c r="N28" s="185"/>
      <c r="O28" s="186"/>
      <c r="P28" s="112"/>
      <c r="Q28" s="113"/>
      <c r="R28" s="113"/>
      <c r="S28" s="113"/>
      <c r="T28" s="113"/>
      <c r="U28" s="113"/>
      <c r="V28" s="114"/>
      <c r="W28" s="112"/>
      <c r="X28" s="113"/>
      <c r="Y28" s="113"/>
      <c r="Z28" s="113"/>
      <c r="AA28" s="113"/>
      <c r="AB28" s="113"/>
      <c r="AC28" s="114"/>
      <c r="AD28" s="112"/>
      <c r="AE28" s="113"/>
      <c r="AF28" s="113"/>
      <c r="AG28" s="113"/>
      <c r="AH28" s="113"/>
      <c r="AI28" s="113"/>
      <c r="AJ28" s="114"/>
      <c r="AK28" s="112"/>
      <c r="AL28" s="113"/>
      <c r="AM28" s="113"/>
      <c r="AN28" s="113"/>
      <c r="AO28" s="113"/>
      <c r="AP28" s="113"/>
      <c r="AQ28" s="114"/>
      <c r="AR28" s="112"/>
      <c r="AS28" s="113"/>
      <c r="AT28" s="114"/>
      <c r="AU28" s="128">
        <f t="shared" si="3"/>
        <v>0</v>
      </c>
      <c r="AV28" s="129"/>
      <c r="AW28" s="147">
        <f t="shared" si="1"/>
        <v>0</v>
      </c>
      <c r="AX28" s="148"/>
      <c r="AY28" s="204"/>
      <c r="AZ28" s="205"/>
      <c r="BA28" s="205"/>
      <c r="BB28" s="205"/>
      <c r="BC28" s="205"/>
      <c r="BD28" s="206"/>
      <c r="BE28" s="120"/>
    </row>
    <row r="29" spans="1:57" ht="39.950000000000003" customHeight="1" x14ac:dyDescent="0.4">
      <c r="A29" s="62"/>
      <c r="B29" s="74">
        <f t="shared" si="2"/>
        <v>17</v>
      </c>
      <c r="C29" s="179"/>
      <c r="D29" s="180"/>
      <c r="E29" s="187"/>
      <c r="F29" s="188"/>
      <c r="G29" s="189"/>
      <c r="H29" s="190"/>
      <c r="I29" s="190"/>
      <c r="J29" s="190"/>
      <c r="K29" s="191"/>
      <c r="L29" s="184"/>
      <c r="M29" s="185"/>
      <c r="N29" s="185"/>
      <c r="O29" s="186"/>
      <c r="P29" s="112"/>
      <c r="Q29" s="113"/>
      <c r="R29" s="113"/>
      <c r="S29" s="113"/>
      <c r="T29" s="113"/>
      <c r="U29" s="113"/>
      <c r="V29" s="114"/>
      <c r="W29" s="112"/>
      <c r="X29" s="113"/>
      <c r="Y29" s="113"/>
      <c r="Z29" s="113"/>
      <c r="AA29" s="113"/>
      <c r="AB29" s="113"/>
      <c r="AC29" s="114"/>
      <c r="AD29" s="112"/>
      <c r="AE29" s="113"/>
      <c r="AF29" s="113"/>
      <c r="AG29" s="113"/>
      <c r="AH29" s="113"/>
      <c r="AI29" s="113"/>
      <c r="AJ29" s="114"/>
      <c r="AK29" s="112"/>
      <c r="AL29" s="113"/>
      <c r="AM29" s="113"/>
      <c r="AN29" s="113"/>
      <c r="AO29" s="113"/>
      <c r="AP29" s="113"/>
      <c r="AQ29" s="114"/>
      <c r="AR29" s="112"/>
      <c r="AS29" s="113"/>
      <c r="AT29" s="114"/>
      <c r="AU29" s="128">
        <f t="shared" si="3"/>
        <v>0</v>
      </c>
      <c r="AV29" s="129"/>
      <c r="AW29" s="147">
        <f t="shared" si="1"/>
        <v>0</v>
      </c>
      <c r="AX29" s="148"/>
      <c r="AY29" s="204"/>
      <c r="AZ29" s="205"/>
      <c r="BA29" s="205"/>
      <c r="BB29" s="205"/>
      <c r="BC29" s="205"/>
      <c r="BD29" s="206"/>
      <c r="BE29" s="120"/>
    </row>
    <row r="30" spans="1:57" ht="39.950000000000003" customHeight="1" thickBot="1" x14ac:dyDescent="0.45">
      <c r="A30" s="62"/>
      <c r="B30" s="75">
        <f t="shared" si="2"/>
        <v>18</v>
      </c>
      <c r="C30" s="194"/>
      <c r="D30" s="195"/>
      <c r="E30" s="196"/>
      <c r="F30" s="197"/>
      <c r="G30" s="198"/>
      <c r="H30" s="199"/>
      <c r="I30" s="199"/>
      <c r="J30" s="199"/>
      <c r="K30" s="200"/>
      <c r="L30" s="201"/>
      <c r="M30" s="202"/>
      <c r="N30" s="202"/>
      <c r="O30" s="203"/>
      <c r="P30" s="115"/>
      <c r="Q30" s="116"/>
      <c r="R30" s="116"/>
      <c r="S30" s="116"/>
      <c r="T30" s="116"/>
      <c r="U30" s="116"/>
      <c r="V30" s="117"/>
      <c r="W30" s="115"/>
      <c r="X30" s="116"/>
      <c r="Y30" s="116"/>
      <c r="Z30" s="116"/>
      <c r="AA30" s="116"/>
      <c r="AB30" s="116"/>
      <c r="AC30" s="117"/>
      <c r="AD30" s="115"/>
      <c r="AE30" s="116"/>
      <c r="AF30" s="116"/>
      <c r="AG30" s="116"/>
      <c r="AH30" s="116"/>
      <c r="AI30" s="116"/>
      <c r="AJ30" s="117"/>
      <c r="AK30" s="115"/>
      <c r="AL30" s="116"/>
      <c r="AM30" s="116"/>
      <c r="AN30" s="116"/>
      <c r="AO30" s="116"/>
      <c r="AP30" s="116"/>
      <c r="AQ30" s="117"/>
      <c r="AR30" s="115"/>
      <c r="AS30" s="116"/>
      <c r="AT30" s="117"/>
      <c r="AU30" s="168">
        <f t="shared" si="3"/>
        <v>0</v>
      </c>
      <c r="AV30" s="169"/>
      <c r="AW30" s="170">
        <f t="shared" si="1"/>
        <v>0</v>
      </c>
      <c r="AX30" s="171"/>
      <c r="AY30" s="207"/>
      <c r="AZ30" s="208"/>
      <c r="BA30" s="208"/>
      <c r="BB30" s="208"/>
      <c r="BC30" s="208"/>
      <c r="BD30" s="209"/>
      <c r="BE30" s="121"/>
    </row>
    <row r="31" spans="1:57" ht="20.25" customHeight="1" x14ac:dyDescent="0.4">
      <c r="A31" s="62"/>
      <c r="B31" s="62"/>
      <c r="C31" s="66"/>
      <c r="D31" s="67"/>
      <c r="E31" s="68"/>
      <c r="F31" s="64"/>
      <c r="G31" s="64"/>
      <c r="H31" s="64"/>
      <c r="I31" s="64"/>
      <c r="J31" s="64"/>
      <c r="K31" s="64"/>
      <c r="L31" s="64"/>
      <c r="M31" s="64"/>
      <c r="N31" s="64"/>
      <c r="O31" s="64"/>
      <c r="P31" s="64"/>
      <c r="Q31" s="64"/>
      <c r="R31" s="64"/>
      <c r="S31" s="64"/>
      <c r="T31" s="64"/>
      <c r="U31" s="64"/>
      <c r="V31" s="64"/>
      <c r="W31" s="64"/>
      <c r="X31" s="64"/>
      <c r="Y31" s="64"/>
      <c r="Z31" s="64"/>
      <c r="AA31" s="64"/>
      <c r="AB31" s="64"/>
      <c r="AC31" s="69"/>
      <c r="AD31" s="64"/>
      <c r="AE31" s="64"/>
      <c r="AF31" s="64"/>
      <c r="AG31" s="64"/>
      <c r="AH31" s="64"/>
      <c r="AI31" s="64"/>
      <c r="AJ31" s="64"/>
      <c r="AK31" s="64"/>
      <c r="AL31" s="64"/>
      <c r="AM31" s="64"/>
      <c r="AN31" s="64"/>
      <c r="AO31" s="64"/>
      <c r="AP31" s="64"/>
      <c r="AQ31" s="64"/>
      <c r="AR31" s="64"/>
      <c r="AS31" s="64"/>
      <c r="AT31" s="64"/>
      <c r="AU31" s="64"/>
      <c r="AV31" s="62"/>
      <c r="AW31" s="62"/>
      <c r="AX31" s="62"/>
      <c r="AY31" s="62"/>
      <c r="AZ31" s="62"/>
      <c r="BA31" s="62"/>
      <c r="BB31" s="62"/>
      <c r="BC31" s="62"/>
      <c r="BD31" s="62"/>
    </row>
    <row r="32" spans="1:57" ht="20.25" customHeight="1" x14ac:dyDescent="0.4">
      <c r="C32" s="70"/>
      <c r="D32" s="70"/>
      <c r="E32" s="26"/>
      <c r="F32" s="26"/>
      <c r="G32" s="26"/>
      <c r="H32" s="26"/>
      <c r="I32" s="26"/>
      <c r="J32" s="26"/>
      <c r="K32" s="26"/>
      <c r="L32" s="26"/>
      <c r="M32" s="26"/>
      <c r="N32" s="26"/>
      <c r="O32" s="26"/>
      <c r="P32" s="26"/>
      <c r="Q32" s="26"/>
      <c r="R32" s="26"/>
      <c r="S32" s="26"/>
      <c r="T32" s="70"/>
      <c r="U32" s="26"/>
      <c r="V32" s="26"/>
      <c r="W32" s="26"/>
      <c r="X32" s="26"/>
      <c r="Y32" s="26"/>
      <c r="Z32" s="26"/>
      <c r="AA32" s="26"/>
      <c r="AB32" s="26"/>
      <c r="AC32" s="26"/>
      <c r="AD32" s="26"/>
      <c r="AE32" s="26"/>
      <c r="AF32" s="26"/>
      <c r="AJ32" s="71"/>
      <c r="AK32" s="72"/>
      <c r="AL32" s="72"/>
      <c r="AM32" s="26"/>
      <c r="AN32" s="26"/>
      <c r="AO32" s="26"/>
      <c r="AP32" s="26"/>
      <c r="AQ32" s="26"/>
      <c r="AR32" s="26"/>
      <c r="AS32" s="26"/>
      <c r="AT32" s="26"/>
      <c r="AU32" s="26"/>
      <c r="AV32" s="26"/>
      <c r="AW32" s="26"/>
      <c r="AX32" s="26"/>
      <c r="AY32" s="26"/>
      <c r="AZ32" s="26"/>
      <c r="BA32" s="26"/>
      <c r="BB32" s="26"/>
      <c r="BC32" s="26"/>
      <c r="BD32" s="26"/>
    </row>
    <row r="33" spans="1:58" ht="20.25" customHeight="1" x14ac:dyDescent="0.4">
      <c r="A33" s="26"/>
      <c r="B33" s="26"/>
      <c r="C33" s="70"/>
      <c r="D33" s="70"/>
      <c r="E33" s="26"/>
      <c r="F33" s="26"/>
      <c r="G33" s="26"/>
      <c r="H33" s="26"/>
      <c r="I33" s="26"/>
      <c r="J33" s="26"/>
      <c r="K33" s="26"/>
      <c r="L33" s="26"/>
      <c r="M33" s="26"/>
      <c r="N33" s="26"/>
      <c r="O33" s="26"/>
      <c r="P33" s="26"/>
      <c r="Q33" s="26"/>
      <c r="R33" s="26"/>
      <c r="S33" s="26"/>
      <c r="T33" s="26"/>
      <c r="U33" s="70"/>
      <c r="V33" s="26"/>
      <c r="W33" s="26"/>
      <c r="X33" s="26"/>
      <c r="Y33" s="26"/>
      <c r="Z33" s="26"/>
      <c r="AA33" s="26"/>
      <c r="AB33" s="26"/>
      <c r="AC33" s="26"/>
      <c r="AD33" s="26"/>
      <c r="AE33" s="26"/>
      <c r="AF33" s="26"/>
      <c r="AG33" s="26"/>
      <c r="AK33" s="71"/>
      <c r="AL33" s="72"/>
      <c r="AM33" s="72"/>
      <c r="AN33" s="26"/>
      <c r="AO33" s="26"/>
      <c r="AP33" s="26"/>
      <c r="AQ33" s="26"/>
      <c r="AR33" s="26"/>
      <c r="AS33" s="26"/>
      <c r="AT33" s="26"/>
      <c r="AU33" s="26"/>
      <c r="AV33" s="26"/>
      <c r="AW33" s="26"/>
      <c r="AX33" s="26"/>
      <c r="AY33" s="26"/>
      <c r="AZ33" s="26"/>
      <c r="BA33" s="26"/>
      <c r="BB33" s="26"/>
      <c r="BC33" s="26"/>
      <c r="BD33" s="26"/>
      <c r="BF33" s="72"/>
    </row>
    <row r="34" spans="1:58" ht="20.25" customHeight="1" x14ac:dyDescent="0.4">
      <c r="A34" s="26"/>
      <c r="B34" s="26"/>
      <c r="C34" s="26"/>
      <c r="D34" s="70"/>
      <c r="E34" s="26"/>
      <c r="F34" s="26"/>
      <c r="G34" s="26"/>
      <c r="H34" s="26"/>
      <c r="I34" s="26"/>
      <c r="J34" s="26"/>
      <c r="K34" s="26"/>
      <c r="L34" s="26"/>
      <c r="M34" s="26"/>
      <c r="N34" s="26"/>
      <c r="O34" s="26"/>
      <c r="P34" s="26"/>
      <c r="Q34" s="26"/>
      <c r="R34" s="26"/>
      <c r="S34" s="26"/>
      <c r="T34" s="26"/>
      <c r="U34" s="70"/>
      <c r="V34" s="26"/>
      <c r="W34" s="26"/>
      <c r="X34" s="26"/>
      <c r="Y34" s="26"/>
      <c r="Z34" s="26"/>
      <c r="AA34" s="26"/>
      <c r="AB34" s="26"/>
      <c r="AC34" s="26"/>
      <c r="AD34" s="26"/>
      <c r="AE34" s="26"/>
      <c r="AF34" s="26"/>
      <c r="AG34" s="26"/>
      <c r="AK34" s="71"/>
      <c r="AL34" s="72"/>
      <c r="AM34" s="72"/>
      <c r="AN34" s="26"/>
      <c r="AO34" s="26"/>
      <c r="AP34" s="26"/>
      <c r="AQ34" s="26"/>
      <c r="AR34" s="26"/>
      <c r="AS34" s="26"/>
      <c r="AT34" s="26"/>
      <c r="AU34" s="26"/>
      <c r="AV34" s="26"/>
      <c r="AW34" s="26"/>
      <c r="AX34" s="26"/>
      <c r="AY34" s="26"/>
      <c r="AZ34" s="26"/>
      <c r="BA34" s="26"/>
      <c r="BB34" s="26"/>
      <c r="BC34" s="26"/>
      <c r="BD34" s="26"/>
      <c r="BF34" s="72"/>
    </row>
    <row r="35" spans="1:58" ht="20.25" customHeight="1" x14ac:dyDescent="0.4">
      <c r="A35" s="26"/>
      <c r="B35" s="26"/>
      <c r="C35" s="70"/>
      <c r="D35" s="70"/>
      <c r="E35" s="26"/>
      <c r="F35" s="26"/>
      <c r="G35" s="26"/>
      <c r="H35" s="26"/>
      <c r="I35" s="26"/>
      <c r="J35" s="26"/>
      <c r="K35" s="26"/>
      <c r="L35" s="26"/>
      <c r="M35" s="26"/>
      <c r="N35" s="26"/>
      <c r="O35" s="26"/>
      <c r="P35" s="26"/>
      <c r="Q35" s="26"/>
      <c r="R35" s="26"/>
      <c r="S35" s="26"/>
      <c r="T35" s="26"/>
      <c r="U35" s="70"/>
      <c r="V35" s="26"/>
      <c r="W35" s="26"/>
      <c r="X35" s="26"/>
      <c r="Y35" s="26"/>
      <c r="Z35" s="26"/>
      <c r="AA35" s="26"/>
      <c r="AB35" s="26"/>
      <c r="AC35" s="26"/>
      <c r="AD35" s="26"/>
      <c r="AE35" s="26"/>
      <c r="AF35" s="26"/>
      <c r="AG35" s="26"/>
      <c r="AK35" s="71"/>
      <c r="AL35" s="72"/>
      <c r="AM35" s="72"/>
      <c r="AN35" s="26"/>
      <c r="AO35" s="26"/>
      <c r="AP35" s="26"/>
      <c r="AQ35" s="26"/>
      <c r="AR35" s="26"/>
      <c r="AS35" s="26"/>
      <c r="AT35" s="26"/>
      <c r="AU35" s="26"/>
      <c r="AV35" s="26"/>
      <c r="AW35" s="26"/>
      <c r="AX35" s="26"/>
      <c r="AY35" s="26"/>
      <c r="AZ35" s="26"/>
      <c r="BA35" s="26"/>
      <c r="BB35" s="26"/>
      <c r="BC35" s="26"/>
      <c r="BD35" s="26"/>
      <c r="BF35" s="72"/>
    </row>
    <row r="36" spans="1:58" ht="20.25" customHeight="1" x14ac:dyDescent="0.4">
      <c r="C36" s="71"/>
      <c r="D36" s="71"/>
      <c r="E36" s="71"/>
      <c r="F36" s="71"/>
      <c r="G36" s="71"/>
      <c r="H36" s="71"/>
      <c r="I36" s="71"/>
      <c r="J36" s="71"/>
      <c r="K36" s="71"/>
      <c r="L36" s="71"/>
      <c r="M36" s="71"/>
      <c r="N36" s="71"/>
      <c r="O36" s="71"/>
      <c r="P36" s="71"/>
      <c r="Q36" s="71"/>
      <c r="R36" s="71"/>
      <c r="S36" s="71"/>
      <c r="T36" s="71"/>
      <c r="U36" s="72"/>
      <c r="V36" s="72"/>
      <c r="W36" s="71"/>
      <c r="X36" s="71"/>
      <c r="Y36" s="71"/>
      <c r="Z36" s="71"/>
      <c r="AA36" s="71"/>
      <c r="AB36" s="71"/>
      <c r="AC36" s="71"/>
      <c r="AD36" s="71"/>
      <c r="AE36" s="71"/>
      <c r="AF36" s="71"/>
      <c r="AG36" s="71"/>
      <c r="AH36" s="71"/>
      <c r="AI36" s="71"/>
      <c r="AJ36" s="71"/>
      <c r="AK36" s="71"/>
      <c r="AL36" s="72"/>
      <c r="AM36" s="72"/>
      <c r="AN36" s="26"/>
      <c r="AO36" s="26"/>
      <c r="AP36" s="26"/>
      <c r="AQ36" s="26"/>
      <c r="AR36" s="26"/>
      <c r="AS36" s="26"/>
      <c r="AT36" s="26"/>
      <c r="AU36" s="26"/>
      <c r="AV36" s="26"/>
      <c r="AW36" s="26"/>
      <c r="AX36" s="26"/>
      <c r="AY36" s="26"/>
      <c r="AZ36" s="26"/>
      <c r="BA36" s="26"/>
      <c r="BB36" s="26"/>
      <c r="BC36" s="26"/>
      <c r="BD36" s="26"/>
      <c r="BF36" s="72"/>
    </row>
    <row r="37" spans="1:58" ht="20.25" customHeight="1" x14ac:dyDescent="0.4">
      <c r="C37" s="71"/>
      <c r="D37" s="71"/>
      <c r="E37" s="71"/>
      <c r="F37" s="71"/>
      <c r="G37" s="71"/>
      <c r="H37" s="71"/>
      <c r="I37" s="71"/>
      <c r="J37" s="71"/>
      <c r="K37" s="71"/>
      <c r="L37" s="71"/>
      <c r="M37" s="71"/>
      <c r="N37" s="71"/>
      <c r="O37" s="71"/>
      <c r="P37" s="71"/>
      <c r="Q37" s="71"/>
      <c r="R37" s="71"/>
      <c r="S37" s="71"/>
      <c r="T37" s="71"/>
      <c r="U37" s="72"/>
      <c r="V37" s="72"/>
      <c r="W37" s="71"/>
      <c r="X37" s="71"/>
      <c r="Y37" s="71"/>
      <c r="Z37" s="71"/>
      <c r="AA37" s="71"/>
      <c r="AB37" s="71"/>
      <c r="AC37" s="71"/>
      <c r="AD37" s="71"/>
      <c r="AE37" s="71"/>
      <c r="AF37" s="71"/>
      <c r="AG37" s="71"/>
      <c r="AH37" s="71"/>
      <c r="AI37" s="71"/>
      <c r="AJ37" s="71"/>
      <c r="AK37" s="71"/>
      <c r="AL37" s="72"/>
      <c r="AM37" s="72"/>
      <c r="AN37" s="26"/>
      <c r="AO37" s="26"/>
      <c r="AP37" s="26"/>
      <c r="AQ37" s="26"/>
      <c r="AR37" s="26"/>
      <c r="AS37" s="26"/>
      <c r="AT37" s="26"/>
      <c r="AU37" s="26"/>
      <c r="AV37" s="26"/>
      <c r="AW37" s="26"/>
      <c r="AX37" s="26"/>
      <c r="AY37" s="26"/>
      <c r="AZ37" s="26"/>
      <c r="BA37" s="26"/>
      <c r="BB37" s="26"/>
      <c r="BC37" s="26"/>
      <c r="BD37" s="26"/>
      <c r="BF37" s="72"/>
    </row>
    <row r="50" spans="57:57" ht="20.25" customHeight="1" x14ac:dyDescent="0.4">
      <c r="BE50" s="8"/>
    </row>
    <row r="51" spans="57:57" ht="20.25" customHeight="1" x14ac:dyDescent="0.4">
      <c r="BE51" s="1"/>
    </row>
    <row r="52" spans="57:57" ht="20.25" customHeight="1" x14ac:dyDescent="0.4">
      <c r="BE52" s="1"/>
    </row>
    <row r="53" spans="57:57" ht="20.25" customHeight="1" x14ac:dyDescent="0.4">
      <c r="BE53" s="1"/>
    </row>
    <row r="54" spans="57:57" ht="20.25" customHeight="1" x14ac:dyDescent="0.4">
      <c r="BE54" s="1"/>
    </row>
    <row r="55" spans="57:57" ht="20.25" customHeight="1" x14ac:dyDescent="0.4">
      <c r="BE55" s="1"/>
    </row>
  </sheetData>
  <sheetProtection insertRows="0"/>
  <mergeCells count="151">
    <mergeCell ref="BE8:BE12"/>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s>
  <phoneticPr fontId="1"/>
  <conditionalFormatting sqref="P13:AX30">
    <cfRule type="expression" dxfId="0" priority="4">
      <formula>INDIRECT(ADDRESS(ROW(),COLUMN()))=TRUNC(INDIRECT(ADDRESS(ROW(),COLUMN())))</formula>
    </cfRule>
  </conditionalFormatting>
  <dataValidations count="6">
    <dataValidation type="list" allowBlank="1" showInputMessage="1" showErrorMessage="1" sqref="AZ3">
      <formula1>"４週,暦月"</formula1>
    </dataValidation>
    <dataValidation type="decimal" allowBlank="1" showInputMessage="1" showErrorMessage="1" error="入力可能範囲　32～40" sqref="AV5">
      <formula1>32</formula1>
      <formula2>40</formula2>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0"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zoomScale="70" zoomScaleNormal="70" workbookViewId="0">
      <selection activeCell="E9" sqref="E9"/>
    </sheetView>
  </sheetViews>
  <sheetFormatPr defaultColWidth="9" defaultRowHeight="25.5" x14ac:dyDescent="0.4"/>
  <cols>
    <col min="1" max="1" width="2" style="84" customWidth="1"/>
    <col min="2" max="2" width="7.125" style="84" bestFit="1" customWidth="1"/>
    <col min="3" max="11" width="40.625" style="84" customWidth="1"/>
    <col min="12" max="16384" width="9" style="84"/>
  </cols>
  <sheetData>
    <row r="1" spans="2:11" x14ac:dyDescent="0.4">
      <c r="B1" s="84" t="s">
        <v>67</v>
      </c>
    </row>
    <row r="3" spans="2:11" x14ac:dyDescent="0.4">
      <c r="B3" s="85" t="s">
        <v>68</v>
      </c>
      <c r="C3" s="85" t="s">
        <v>69</v>
      </c>
    </row>
    <row r="4" spans="2:11" x14ac:dyDescent="0.4">
      <c r="B4" s="85">
        <v>1</v>
      </c>
      <c r="C4" s="108" t="s">
        <v>88</v>
      </c>
    </row>
    <row r="5" spans="2:11" x14ac:dyDescent="0.4">
      <c r="B5" s="85">
        <v>2</v>
      </c>
      <c r="C5" s="108" t="s">
        <v>89</v>
      </c>
    </row>
    <row r="6" spans="2:11" x14ac:dyDescent="0.4">
      <c r="B6" s="85">
        <v>3</v>
      </c>
      <c r="C6" s="108" t="s">
        <v>90</v>
      </c>
    </row>
    <row r="7" spans="2:11" x14ac:dyDescent="0.4">
      <c r="B7" s="85">
        <v>4</v>
      </c>
      <c r="C7" s="108"/>
    </row>
    <row r="8" spans="2:11" x14ac:dyDescent="0.4">
      <c r="B8" s="85">
        <v>5</v>
      </c>
      <c r="C8" s="108"/>
    </row>
    <row r="10" spans="2:11" x14ac:dyDescent="0.4">
      <c r="B10" s="84" t="s">
        <v>66</v>
      </c>
    </row>
    <row r="11" spans="2:11" ht="26.25" thickBot="1" x14ac:dyDescent="0.45"/>
    <row r="12" spans="2:11" ht="26.25" thickBot="1" x14ac:dyDescent="0.45">
      <c r="B12" s="87" t="s">
        <v>54</v>
      </c>
      <c r="C12" s="88" t="s">
        <v>2</v>
      </c>
      <c r="D12" s="89" t="s">
        <v>93</v>
      </c>
      <c r="E12" s="90" t="s">
        <v>94</v>
      </c>
      <c r="F12" s="89" t="s">
        <v>82</v>
      </c>
      <c r="G12" s="91" t="s">
        <v>82</v>
      </c>
      <c r="H12" s="91" t="s">
        <v>82</v>
      </c>
      <c r="I12" s="91" t="s">
        <v>82</v>
      </c>
      <c r="J12" s="91" t="s">
        <v>82</v>
      </c>
      <c r="K12" s="92" t="s">
        <v>82</v>
      </c>
    </row>
    <row r="13" spans="2:11" x14ac:dyDescent="0.4">
      <c r="B13" s="216" t="s">
        <v>55</v>
      </c>
      <c r="C13" s="93" t="s">
        <v>30</v>
      </c>
      <c r="D13" s="94" t="s">
        <v>28</v>
      </c>
      <c r="E13" s="95" t="s">
        <v>3</v>
      </c>
      <c r="F13" s="95"/>
      <c r="G13" s="96"/>
      <c r="H13" s="96"/>
      <c r="I13" s="96"/>
      <c r="J13" s="96"/>
      <c r="K13" s="97"/>
    </row>
    <row r="14" spans="2:11" x14ac:dyDescent="0.4">
      <c r="B14" s="216"/>
      <c r="C14" s="98" t="s">
        <v>30</v>
      </c>
      <c r="D14" s="99" t="s">
        <v>29</v>
      </c>
      <c r="E14" s="100" t="s">
        <v>62</v>
      </c>
      <c r="F14" s="100"/>
      <c r="G14" s="86"/>
      <c r="H14" s="86"/>
      <c r="I14" s="86"/>
      <c r="J14" s="86"/>
      <c r="K14" s="101"/>
    </row>
    <row r="15" spans="2:11" x14ac:dyDescent="0.4">
      <c r="B15" s="216"/>
      <c r="C15" s="98" t="s">
        <v>30</v>
      </c>
      <c r="D15" s="102" t="s">
        <v>30</v>
      </c>
      <c r="E15" s="100" t="s">
        <v>62</v>
      </c>
      <c r="F15" s="103"/>
      <c r="G15" s="86"/>
      <c r="H15" s="86"/>
      <c r="I15" s="86"/>
      <c r="J15" s="86"/>
      <c r="K15" s="101"/>
    </row>
    <row r="16" spans="2:11" x14ac:dyDescent="0.4">
      <c r="B16" s="216"/>
      <c r="C16" s="98" t="s">
        <v>30</v>
      </c>
      <c r="D16" s="102" t="s">
        <v>30</v>
      </c>
      <c r="E16" s="100" t="s">
        <v>62</v>
      </c>
      <c r="F16" s="103"/>
      <c r="G16" s="86"/>
      <c r="H16" s="86"/>
      <c r="I16" s="86"/>
      <c r="J16" s="86"/>
      <c r="K16" s="101"/>
    </row>
    <row r="17" spans="2:11" x14ac:dyDescent="0.4">
      <c r="B17" s="216"/>
      <c r="C17" s="98" t="s">
        <v>30</v>
      </c>
      <c r="D17" s="102" t="s">
        <v>30</v>
      </c>
      <c r="E17" s="100" t="s">
        <v>62</v>
      </c>
      <c r="F17" s="103"/>
      <c r="G17" s="86"/>
      <c r="H17" s="86"/>
      <c r="I17" s="86"/>
      <c r="J17" s="86"/>
      <c r="K17" s="101"/>
    </row>
    <row r="18" spans="2:11" x14ac:dyDescent="0.4">
      <c r="B18" s="216"/>
      <c r="C18" s="98" t="s">
        <v>30</v>
      </c>
      <c r="D18" s="102" t="s">
        <v>30</v>
      </c>
      <c r="E18" s="100" t="s">
        <v>62</v>
      </c>
      <c r="F18" s="103"/>
      <c r="G18" s="86"/>
      <c r="H18" s="86"/>
      <c r="I18" s="86"/>
      <c r="J18" s="86"/>
      <c r="K18" s="101"/>
    </row>
    <row r="19" spans="2:11" x14ac:dyDescent="0.4">
      <c r="B19" s="216"/>
      <c r="C19" s="98" t="s">
        <v>30</v>
      </c>
      <c r="D19" s="102" t="s">
        <v>30</v>
      </c>
      <c r="E19" s="100" t="s">
        <v>62</v>
      </c>
      <c r="F19" s="103"/>
      <c r="G19" s="86"/>
      <c r="H19" s="86"/>
      <c r="I19" s="86"/>
      <c r="J19" s="86"/>
      <c r="K19" s="101"/>
    </row>
    <row r="20" spans="2:11" x14ac:dyDescent="0.4">
      <c r="B20" s="216"/>
      <c r="C20" s="98" t="s">
        <v>30</v>
      </c>
      <c r="D20" s="102" t="s">
        <v>82</v>
      </c>
      <c r="E20" s="100" t="s">
        <v>62</v>
      </c>
      <c r="F20" s="103"/>
      <c r="G20" s="86"/>
      <c r="H20" s="86"/>
      <c r="I20" s="86"/>
      <c r="J20" s="86"/>
      <c r="K20" s="101"/>
    </row>
    <row r="21" spans="2:11" x14ac:dyDescent="0.4">
      <c r="B21" s="216"/>
      <c r="C21" s="98" t="s">
        <v>30</v>
      </c>
      <c r="D21" s="102" t="s">
        <v>82</v>
      </c>
      <c r="E21" s="100" t="s">
        <v>62</v>
      </c>
      <c r="F21" s="103"/>
      <c r="G21" s="86"/>
      <c r="H21" s="86"/>
      <c r="I21" s="86"/>
      <c r="J21" s="86"/>
      <c r="K21" s="101"/>
    </row>
    <row r="22" spans="2:11" x14ac:dyDescent="0.4">
      <c r="B22" s="216"/>
      <c r="C22" s="98" t="s">
        <v>30</v>
      </c>
      <c r="D22" s="103" t="s">
        <v>82</v>
      </c>
      <c r="E22" s="103" t="s">
        <v>82</v>
      </c>
      <c r="F22" s="103"/>
      <c r="G22" s="86"/>
      <c r="H22" s="86"/>
      <c r="I22" s="86"/>
      <c r="J22" s="86"/>
      <c r="K22" s="101"/>
    </row>
    <row r="23" spans="2:11" x14ac:dyDescent="0.4">
      <c r="B23" s="216"/>
      <c r="C23" s="98" t="s">
        <v>30</v>
      </c>
      <c r="D23" s="103" t="s">
        <v>82</v>
      </c>
      <c r="E23" s="103" t="s">
        <v>82</v>
      </c>
      <c r="F23" s="103"/>
      <c r="G23" s="86"/>
      <c r="H23" s="86"/>
      <c r="I23" s="86"/>
      <c r="J23" s="86"/>
      <c r="K23" s="101"/>
    </row>
    <row r="24" spans="2:11" x14ac:dyDescent="0.4">
      <c r="B24" s="216"/>
      <c r="C24" s="98" t="s">
        <v>30</v>
      </c>
      <c r="D24" s="103" t="s">
        <v>82</v>
      </c>
      <c r="E24" s="103" t="s">
        <v>82</v>
      </c>
      <c r="F24" s="103"/>
      <c r="G24" s="86"/>
      <c r="H24" s="86"/>
      <c r="I24" s="86"/>
      <c r="J24" s="86"/>
      <c r="K24" s="101"/>
    </row>
    <row r="25" spans="2:11" ht="26.25" thickBot="1" x14ac:dyDescent="0.45">
      <c r="B25" s="217"/>
      <c r="C25" s="104" t="s">
        <v>30</v>
      </c>
      <c r="D25" s="105" t="s">
        <v>82</v>
      </c>
      <c r="E25" s="106" t="s">
        <v>82</v>
      </c>
      <c r="F25" s="106"/>
      <c r="G25" s="105"/>
      <c r="H25" s="105"/>
      <c r="I25" s="105"/>
      <c r="J25" s="105"/>
      <c r="K25" s="107"/>
    </row>
    <row r="28" spans="2:11" x14ac:dyDescent="0.4">
      <c r="C28" s="84" t="s">
        <v>78</v>
      </c>
    </row>
    <row r="29" spans="2:11" x14ac:dyDescent="0.4">
      <c r="C29" s="84" t="s">
        <v>31</v>
      </c>
    </row>
    <row r="30" spans="2:11" x14ac:dyDescent="0.4">
      <c r="C30" s="84" t="s">
        <v>80</v>
      </c>
    </row>
    <row r="31" spans="2:11" x14ac:dyDescent="0.4">
      <c r="C31" s="84" t="s">
        <v>79</v>
      </c>
    </row>
    <row r="32" spans="2:11" x14ac:dyDescent="0.4">
      <c r="C32" s="84" t="s">
        <v>91</v>
      </c>
    </row>
    <row r="33" spans="3:3" x14ac:dyDescent="0.4">
      <c r="C33" s="84" t="s">
        <v>92</v>
      </c>
    </row>
    <row r="34" spans="3:3" x14ac:dyDescent="0.4">
      <c r="C34" s="84" t="s">
        <v>32</v>
      </c>
    </row>
    <row r="35" spans="3:3" x14ac:dyDescent="0.4">
      <c r="C35" s="84" t="s">
        <v>33</v>
      </c>
    </row>
    <row r="37" spans="3:3" x14ac:dyDescent="0.4">
      <c r="C37" s="84" t="s">
        <v>81</v>
      </c>
    </row>
    <row r="38" spans="3:3" x14ac:dyDescent="0.4">
      <c r="C38" s="84" t="s">
        <v>56</v>
      </c>
    </row>
    <row r="39" spans="3:3" x14ac:dyDescent="0.4">
      <c r="C39" s="84" t="s">
        <v>57</v>
      </c>
    </row>
    <row r="40" spans="3:3" x14ac:dyDescent="0.4">
      <c r="C40" s="84" t="s">
        <v>58</v>
      </c>
    </row>
    <row r="41" spans="3:3" x14ac:dyDescent="0.4">
      <c r="C41" s="84" t="s">
        <v>59</v>
      </c>
    </row>
    <row r="42" spans="3:3" x14ac:dyDescent="0.4">
      <c r="C42" s="84" t="s">
        <v>60</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勤務表</vt:lpstr>
      <vt:lpstr>記入方法</vt:lpstr>
      <vt:lpstr>【記載例】勤務表</vt:lpstr>
      <vt:lpstr>プルダウン・リスト</vt:lpstr>
      <vt:lpstr>【記載例】勤務表!Print_Area</vt:lpstr>
      <vt:lpstr>記入方法!Print_Area</vt:lpstr>
      <vt:lpstr>勤務表!Print_Area</vt:lpstr>
      <vt:lpstr>【記載例】勤務表!Print_Titles</vt:lpstr>
      <vt:lpstr>勤務表!Print_Titles</vt:lpstr>
      <vt:lpstr>介護職員</vt:lpstr>
      <vt:lpstr>看護職員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takasaki</cp:lastModifiedBy>
  <cp:lastPrinted>2021-03-24T07:10:23Z</cp:lastPrinted>
  <dcterms:created xsi:type="dcterms:W3CDTF">2020-01-14T23:44:41Z</dcterms:created>
  <dcterms:modified xsi:type="dcterms:W3CDTF">2024-09-30T00:49:59Z</dcterms:modified>
</cp:coreProperties>
</file>