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874"/>
  </bookViews>
  <sheets>
    <sheet name="勤務表" sheetId="20" r:id="rId1"/>
    <sheet name="シフト記号表" sheetId="19" r:id="rId2"/>
    <sheet name="記入方法" sheetId="4" r:id="rId3"/>
    <sheet name="【記載例】勤務表" sheetId="10" r:id="rId4"/>
    <sheet name="【記載例】シフト記号表" sheetId="16" r:id="rId5"/>
    <sheet name="プルダウン・リスト" sheetId="3" r:id="rId6"/>
  </sheets>
  <definedNames>
    <definedName name="【記載例】シフト記号" localSheetId="1">シフト記号表!$C$6:$C$47</definedName>
    <definedName name="【記載例】シフト記号">【記載例】シフト記号表!$C$6:$C$47</definedName>
    <definedName name="【記載例】シフト記号表" localSheetId="1">シフト記号表!$C$6:$C$47</definedName>
    <definedName name="【記載例】シフト記号表">【記載例】シフト記号表!$C$6:$C$47</definedName>
    <definedName name="_xlnm.Print_Area" localSheetId="4">【記載例】シフト記号表!$B$1:$N$52</definedName>
    <definedName name="_xlnm.Print_Area" localSheetId="3">【記載例】勤務表!$A$1:$BJ$67</definedName>
    <definedName name="_xlnm.Print_Area" localSheetId="1">シフト記号表!$B$1:$N$54</definedName>
    <definedName name="_xlnm.Print_Area" localSheetId="2">記入方法!$A$1:$P$61</definedName>
    <definedName name="_xlnm.Print_Area" localSheetId="0">勤務表!$A$1:$BJ$115</definedName>
    <definedName name="_xlnm.Print_Titles" localSheetId="3">【記載例】勤務表!$1:$14</definedName>
    <definedName name="_xlnm.Print_Titles" localSheetId="0">勤務表!$1:$14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0" l="1"/>
  <c r="B31" i="10"/>
  <c r="B33" i="10"/>
  <c r="B35" i="10"/>
  <c r="B37" i="10" s="1"/>
  <c r="B39" i="10" s="1"/>
  <c r="B41" i="10" s="1"/>
  <c r="B43" i="10" s="1"/>
  <c r="B45" i="10" s="1"/>
  <c r="BB10" i="20" l="1"/>
  <c r="BB10" i="10"/>
  <c r="F16" i="20" l="1"/>
  <c r="F18" i="10" l="1"/>
  <c r="F16" i="10"/>
  <c r="BA94" i="20" l="1"/>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109" i="20"/>
  <c r="P108" i="20"/>
  <c r="K108" i="20"/>
  <c r="W104" i="20"/>
  <c r="K114" i="20" s="1"/>
  <c r="T104" i="20"/>
  <c r="K109" i="20" s="1"/>
  <c r="U109" i="20" s="1"/>
  <c r="P114" i="20" s="1"/>
  <c r="R10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AF2" i="20"/>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46" i="10"/>
  <c r="AZ46" i="10"/>
  <c r="AY46" i="10"/>
  <c r="AN46" i="10"/>
  <c r="AG46" i="10"/>
  <c r="AD46" i="10"/>
  <c r="BA44" i="10"/>
  <c r="AZ44" i="10"/>
  <c r="AY44" i="10"/>
  <c r="AW44" i="10"/>
  <c r="AO44" i="10"/>
  <c r="BA42" i="10"/>
  <c r="AZ42" i="10"/>
  <c r="AY42" i="10"/>
  <c r="X42" i="10"/>
  <c r="BA40" i="10"/>
  <c r="AZ40" i="10"/>
  <c r="AY40" i="10"/>
  <c r="AP40" i="10"/>
  <c r="AI40" i="10"/>
  <c r="AH40" i="10"/>
  <c r="BA38" i="10"/>
  <c r="AZ38" i="10"/>
  <c r="AY38" i="10"/>
  <c r="AT38" i="10"/>
  <c r="AG38" i="10"/>
  <c r="Y38" i="10"/>
  <c r="BA36" i="10"/>
  <c r="AZ36" i="10"/>
  <c r="AY36" i="10"/>
  <c r="AU36" i="10"/>
  <c r="AM36" i="10"/>
  <c r="Z36" i="10"/>
  <c r="Y36" i="10"/>
  <c r="BA34" i="10"/>
  <c r="AZ34" i="10"/>
  <c r="AY34" i="10"/>
  <c r="AU34" i="10"/>
  <c r="Z34" i="10"/>
  <c r="BA32" i="10"/>
  <c r="AZ32" i="10"/>
  <c r="AY32" i="10"/>
  <c r="AW32" i="10"/>
  <c r="AV32" i="10"/>
  <c r="AO32" i="10"/>
  <c r="AB32" i="10"/>
  <c r="BA30" i="10"/>
  <c r="AZ30" i="10"/>
  <c r="AY30" i="10"/>
  <c r="AV30" i="10"/>
  <c r="BA28" i="10"/>
  <c r="AZ28" i="10"/>
  <c r="AY28" i="10"/>
  <c r="AU28" i="10"/>
  <c r="AN28" i="10"/>
  <c r="AG28" i="10"/>
  <c r="Z28" i="10"/>
  <c r="BA26" i="10"/>
  <c r="AZ26" i="10"/>
  <c r="AY26" i="10"/>
  <c r="BA24" i="10"/>
  <c r="AZ24" i="10"/>
  <c r="AY24" i="10"/>
  <c r="AV24" i="10"/>
  <c r="AO24" i="10"/>
  <c r="AH24" i="10"/>
  <c r="AA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B25" i="10" s="1"/>
  <c r="B27" i="10" s="1"/>
  <c r="AX13" i="20" l="1"/>
  <c r="AX14" i="20" s="1"/>
  <c r="BA12" i="20"/>
  <c r="BA13" i="20" s="1"/>
  <c r="BA14" i="20" s="1"/>
  <c r="AZ12" i="20"/>
  <c r="AZ13" i="20" s="1"/>
  <c r="AZ14" i="20" s="1"/>
  <c r="AY12" i="20"/>
  <c r="AY13" i="20" s="1"/>
  <c r="AY14" i="20" s="1"/>
  <c r="L41" i="19"/>
  <c r="AB13" i="20"/>
  <c r="AB14" i="20" s="1"/>
  <c r="AJ13" i="20"/>
  <c r="AJ14" i="20" s="1"/>
  <c r="AR13" i="20"/>
  <c r="AR14" i="20" s="1"/>
  <c r="O103" i="20"/>
  <c r="M103" i="20"/>
  <c r="O102" i="20"/>
  <c r="M102" i="20"/>
  <c r="O101" i="20"/>
  <c r="M101" i="20"/>
  <c r="BB86" i="20"/>
  <c r="BB94" i="20"/>
  <c r="BD94" i="20" s="1"/>
  <c r="BB82" i="20"/>
  <c r="BB90" i="20"/>
  <c r="BB20" i="20"/>
  <c r="BB28" i="20"/>
  <c r="BD28" i="20" s="1"/>
  <c r="BB30" i="20"/>
  <c r="BB34" i="20"/>
  <c r="BB36" i="20"/>
  <c r="BB38" i="20"/>
  <c r="BD38" i="20" s="1"/>
  <c r="BB42" i="20"/>
  <c r="BB46" i="20"/>
  <c r="BB54" i="20"/>
  <c r="BB58" i="20"/>
  <c r="BD58" i="20" s="1"/>
  <c r="BB60" i="20"/>
  <c r="BB62" i="20"/>
  <c r="BB66" i="20"/>
  <c r="BB68" i="20"/>
  <c r="BD68" i="20" s="1"/>
  <c r="BB70" i="20"/>
  <c r="O100" i="20"/>
  <c r="AE13" i="20"/>
  <c r="AE14" i="20" s="1"/>
  <c r="AU13" i="20"/>
  <c r="AU14" i="20" s="1"/>
  <c r="X13" i="20"/>
  <c r="X14" i="20" s="1"/>
  <c r="AF13" i="20"/>
  <c r="AF14" i="20" s="1"/>
  <c r="AN13" i="20"/>
  <c r="AN14" i="20" s="1"/>
  <c r="AV13" i="20"/>
  <c r="AV14" i="20" s="1"/>
  <c r="W13" i="20"/>
  <c r="W14" i="20" s="1"/>
  <c r="AM13" i="20"/>
  <c r="AM14" i="20" s="1"/>
  <c r="AA13" i="20"/>
  <c r="AA14" i="20" s="1"/>
  <c r="AI13" i="20"/>
  <c r="AI14" i="20" s="1"/>
  <c r="AQ13" i="20"/>
  <c r="AQ14" i="20" s="1"/>
  <c r="BB92" i="20"/>
  <c r="BD92" i="20" s="1"/>
  <c r="BB88" i="20"/>
  <c r="BB84" i="20"/>
  <c r="BD84" i="20" s="1"/>
  <c r="BB80" i="20"/>
  <c r="BD80" i="20" s="1"/>
  <c r="BB78" i="20"/>
  <c r="BD78" i="20" s="1"/>
  <c r="BB76" i="20"/>
  <c r="BB74" i="20"/>
  <c r="BD74" i="20" s="1"/>
  <c r="BB26" i="20"/>
  <c r="BD26" i="20" s="1"/>
  <c r="BB50" i="20"/>
  <c r="BD50" i="20" s="1"/>
  <c r="BB22" i="20"/>
  <c r="BB48" i="20"/>
  <c r="BD48" i="20" s="1"/>
  <c r="BB64" i="20"/>
  <c r="BD64" i="20" s="1"/>
  <c r="BB24" i="20"/>
  <c r="BD24" i="20" s="1"/>
  <c r="BB32" i="20"/>
  <c r="BB40" i="20"/>
  <c r="BD40" i="20" s="1"/>
  <c r="BB56" i="20"/>
  <c r="BD56" i="20" s="1"/>
  <c r="BB72" i="20"/>
  <c r="BD72" i="20" s="1"/>
  <c r="BB44" i="20"/>
  <c r="BB52" i="20"/>
  <c r="BD52" i="20" s="1"/>
  <c r="U11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D44" i="20" l="1"/>
  <c r="BD32" i="20"/>
  <c r="BD22" i="20"/>
  <c r="BD76" i="20"/>
  <c r="BD88" i="20"/>
  <c r="BD66" i="20"/>
  <c r="BD54" i="20"/>
  <c r="BD36" i="20"/>
  <c r="BD20" i="20"/>
  <c r="BD86" i="20"/>
  <c r="BD62" i="20"/>
  <c r="BD46" i="20"/>
  <c r="BD34" i="20"/>
  <c r="BD90" i="20"/>
  <c r="BD70" i="20"/>
  <c r="BD60" i="20"/>
  <c r="BD42" i="20"/>
  <c r="BD30" i="20"/>
  <c r="BD82" i="20"/>
  <c r="M100" i="20"/>
  <c r="M104" i="20" s="1"/>
  <c r="BB16" i="20"/>
  <c r="BD16" i="20" s="1"/>
  <c r="BB18" i="20"/>
  <c r="BD18" i="20" s="1"/>
  <c r="O104" i="20"/>
  <c r="L11" i="16" l="1"/>
  <c r="AF22" i="10" l="1"/>
  <c r="AM22" i="10"/>
  <c r="AT22" i="10"/>
  <c r="Y22" i="10"/>
  <c r="F36" i="10"/>
  <c r="P60" i="10"/>
  <c r="K60" i="10"/>
  <c r="P61" i="10"/>
  <c r="H40" i="10" l="1"/>
  <c r="F40" i="10"/>
  <c r="H38" i="10"/>
  <c r="F38" i="10"/>
  <c r="H36" i="10"/>
  <c r="H34" i="10"/>
  <c r="F34" i="10"/>
  <c r="H32" i="10"/>
  <c r="F32" i="10"/>
  <c r="H30" i="10"/>
  <c r="F30" i="10"/>
  <c r="H28" i="10"/>
  <c r="F28" i="10"/>
  <c r="H26" i="10"/>
  <c r="F26" i="10"/>
  <c r="H24" i="10"/>
  <c r="F24" i="10"/>
  <c r="H22" i="10"/>
  <c r="F22" i="10"/>
  <c r="H20" i="10"/>
  <c r="F20" i="10"/>
  <c r="H18" i="10"/>
  <c r="H16" i="10"/>
  <c r="O55" i="10" l="1"/>
  <c r="M55" i="10"/>
  <c r="O54" i="10"/>
  <c r="M5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O38" i="10" l="1"/>
  <c r="AL32" i="10"/>
  <c r="AU24" i="10"/>
  <c r="AV22" i="10"/>
  <c r="AN24" i="10"/>
  <c r="AL38" i="10"/>
  <c r="AJ32" i="10"/>
  <c r="AB38" i="10"/>
  <c r="Y32" i="10"/>
  <c r="AG24" i="10"/>
  <c r="AH22" i="10"/>
  <c r="AG32" i="10"/>
  <c r="AW38" i="10"/>
  <c r="AV38" i="10"/>
  <c r="AT32" i="10"/>
  <c r="Z24" i="10"/>
  <c r="AA22" i="10"/>
  <c r="AJ38" i="10"/>
  <c r="AO22" i="10"/>
  <c r="AR22" i="10"/>
  <c r="AI22" i="10"/>
  <c r="AD22" i="10"/>
  <c r="AJ22" i="10"/>
  <c r="AE22" i="10"/>
  <c r="AS22" i="10"/>
  <c r="AW22" i="10"/>
  <c r="W22" i="10"/>
  <c r="AC22" i="10"/>
  <c r="AK22" i="10"/>
  <c r="AL22" i="10"/>
  <c r="AB22" i="10"/>
  <c r="X22" i="10"/>
  <c r="AX22" i="10"/>
  <c r="AQ22" i="10"/>
  <c r="AP22" i="10"/>
  <c r="AG44" i="10"/>
  <c r="AQ42" i="10"/>
  <c r="AL46" i="10"/>
  <c r="AC44" i="10"/>
  <c r="AN42" i="10"/>
  <c r="AF46" i="10"/>
  <c r="Z42" i="10"/>
  <c r="W44" i="10"/>
  <c r="AI42" i="10"/>
  <c r="AV46" i="10"/>
  <c r="AA46" i="10"/>
  <c r="AX46" i="10"/>
  <c r="AT46" i="10"/>
  <c r="Y46" i="10"/>
  <c r="AK44" i="10"/>
  <c r="AX42" i="10"/>
  <c r="AB42" i="10"/>
  <c r="AP46" i="10"/>
  <c r="X46" i="10"/>
  <c r="AJ44" i="10"/>
  <c r="AR42" i="10"/>
  <c r="AS44" i="10"/>
  <c r="AU40" i="10"/>
  <c r="AC40" i="10"/>
  <c r="AR34" i="10"/>
  <c r="AK26" i="10"/>
  <c r="AV18" i="10"/>
  <c r="AH18" i="10"/>
  <c r="Z20" i="10"/>
  <c r="W26" i="10"/>
  <c r="AR40" i="10"/>
  <c r="Z40" i="10"/>
  <c r="AP34" i="10"/>
  <c r="W34" i="10"/>
  <c r="AE26" i="10"/>
  <c r="AG20" i="10"/>
  <c r="W40" i="10"/>
  <c r="AL34" i="10"/>
  <c r="AD26" i="10"/>
  <c r="AS18" i="10"/>
  <c r="AE18" i="10"/>
  <c r="AL40" i="10"/>
  <c r="AK34" i="10"/>
  <c r="AC18" i="10"/>
  <c r="AK40" i="10"/>
  <c r="AA18" i="10"/>
  <c r="AH34" i="10"/>
  <c r="AS26" i="10"/>
  <c r="AU20" i="10"/>
  <c r="X26" i="10"/>
  <c r="AQ18" i="10"/>
  <c r="AX34" i="10"/>
  <c r="AD34" i="10"/>
  <c r="AR26" i="10"/>
  <c r="AL18" i="10"/>
  <c r="X18" i="10"/>
  <c r="AI34" i="10"/>
  <c r="AX40" i="10"/>
  <c r="AD40" i="10"/>
  <c r="AC34" i="10"/>
  <c r="AL26" i="10"/>
  <c r="AN20" i="10"/>
  <c r="AX18" i="10"/>
  <c r="AJ18" i="10"/>
  <c r="AO18" i="10"/>
  <c r="AE36" i="10"/>
  <c r="X30" i="10"/>
  <c r="AA28" i="10"/>
  <c r="AN30" i="10"/>
  <c r="AS30" i="10"/>
  <c r="AV28" i="10"/>
  <c r="AP36" i="10"/>
  <c r="AO36" i="10"/>
  <c r="AJ30" i="10"/>
  <c r="AM30" i="10"/>
  <c r="AF30" i="10"/>
  <c r="AH28" i="10"/>
  <c r="AO28" i="10"/>
  <c r="AH36" i="10"/>
  <c r="AC30" i="10"/>
  <c r="AQ38" i="10"/>
  <c r="AI38" i="10"/>
  <c r="Z30" i="10"/>
  <c r="AD42" i="10"/>
  <c r="AT42" i="10"/>
  <c r="AL42" i="10"/>
  <c r="AA32" i="10"/>
  <c r="AP30" i="10"/>
  <c r="AH30" i="10"/>
  <c r="AA38" i="10"/>
  <c r="AR36" i="10"/>
  <c r="AM44" i="10"/>
  <c r="AE44" i="10"/>
  <c r="AB36" i="10"/>
  <c r="AQ32" i="10"/>
  <c r="AI32" i="10"/>
  <c r="AX30" i="10"/>
  <c r="AU44" i="10"/>
  <c r="AJ36" i="10"/>
  <c r="AQ24" i="10"/>
  <c r="AM24" i="10"/>
  <c r="AI24" i="10"/>
  <c r="AE24" i="10"/>
  <c r="W24" i="10"/>
  <c r="AT18" i="10"/>
  <c r="AP18" i="10"/>
  <c r="AD18" i="10"/>
  <c r="AX24" i="10"/>
  <c r="AT24" i="10"/>
  <c r="AP24" i="10"/>
  <c r="AL24" i="10"/>
  <c r="AD24" i="10"/>
  <c r="AW18" i="10"/>
  <c r="AK18" i="10"/>
  <c r="Y18" i="10"/>
  <c r="AW24" i="10"/>
  <c r="AS24" i="10"/>
  <c r="AK24" i="10"/>
  <c r="AC24" i="10"/>
  <c r="Y24" i="10"/>
  <c r="AR18" i="10"/>
  <c r="AF18" i="10"/>
  <c r="AB18" i="10"/>
  <c r="AR24" i="10"/>
  <c r="AJ24" i="10"/>
  <c r="AF24" i="10"/>
  <c r="AB24" i="10"/>
  <c r="X24" i="10"/>
  <c r="AM18" i="10"/>
  <c r="AI18" i="10"/>
  <c r="W18" i="10"/>
  <c r="AB46" i="10"/>
  <c r="AI44" i="10"/>
  <c r="AW42" i="10"/>
  <c r="AE42" i="10"/>
  <c r="AT40" i="10"/>
  <c r="AU38" i="10"/>
  <c r="AK38" i="10"/>
  <c r="AE38" i="10"/>
  <c r="AF36" i="10"/>
  <c r="AQ34" i="10"/>
  <c r="AF34" i="10"/>
  <c r="AA34" i="10"/>
  <c r="AT30" i="10"/>
  <c r="AA30" i="10"/>
  <c r="AU46" i="10"/>
  <c r="AO46" i="10"/>
  <c r="AK46" i="10"/>
  <c r="AE46" i="10"/>
  <c r="W46" i="10"/>
  <c r="AX44" i="10"/>
  <c r="AR44" i="10"/>
  <c r="AH44" i="10"/>
  <c r="Y44" i="10"/>
  <c r="AV42" i="10"/>
  <c r="AP42" i="10"/>
  <c r="AJ42" i="10"/>
  <c r="AS40" i="10"/>
  <c r="AO40" i="10"/>
  <c r="Y40" i="10"/>
  <c r="AN38" i="10"/>
  <c r="AD38" i="10"/>
  <c r="X38" i="10"/>
  <c r="AX36" i="10"/>
  <c r="X36" i="10"/>
  <c r="AT34" i="10"/>
  <c r="AU32" i="10"/>
  <c r="AK32" i="10"/>
  <c r="AE32" i="10"/>
  <c r="AL30" i="10"/>
  <c r="AH46" i="10"/>
  <c r="Z46" i="10"/>
  <c r="AQ44" i="10"/>
  <c r="X44" i="10"/>
  <c r="AO42" i="10"/>
  <c r="AV40" i="10"/>
  <c r="AG40" i="10"/>
  <c r="AB40" i="10"/>
  <c r="AR38" i="10"/>
  <c r="AM38" i="10"/>
  <c r="AW36" i="10"/>
  <c r="W36" i="10"/>
  <c r="AS34" i="10"/>
  <c r="AO34" i="10"/>
  <c r="Y34" i="10"/>
  <c r="AN32" i="10"/>
  <c r="AD32" i="10"/>
  <c r="X32" i="10"/>
  <c r="AE30" i="10"/>
  <c r="AS46" i="10"/>
  <c r="AM46" i="10"/>
  <c r="AC46" i="10"/>
  <c r="AP44" i="10"/>
  <c r="AF42" i="10"/>
  <c r="AA42" i="10"/>
  <c r="AQ40" i="10"/>
  <c r="AF40" i="10"/>
  <c r="AA40" i="10"/>
  <c r="AN36" i="10"/>
  <c r="AG36" i="10"/>
  <c r="AV34" i="10"/>
  <c r="AG34" i="10"/>
  <c r="AB34" i="10"/>
  <c r="AR32" i="10"/>
  <c r="AM32" i="10"/>
  <c r="AI30" i="10"/>
  <c r="W30" i="10"/>
  <c r="AW46" i="10"/>
  <c r="AV44" i="10"/>
  <c r="AM42" i="10"/>
  <c r="AH42" i="10"/>
  <c r="Y42" i="10"/>
  <c r="AN40" i="10"/>
  <c r="AJ40" i="10"/>
  <c r="X40" i="10"/>
  <c r="AF38" i="10"/>
  <c r="W38" i="10"/>
  <c r="AT36" i="10"/>
  <c r="AK36" i="10"/>
  <c r="AU30" i="10"/>
  <c r="AQ30" i="10"/>
  <c r="AR46" i="10"/>
  <c r="AJ46" i="10"/>
  <c r="AB44" i="10"/>
  <c r="AU42" i="10"/>
  <c r="AG42" i="10"/>
  <c r="AM40" i="10"/>
  <c r="AE40" i="10"/>
  <c r="AS38" i="10"/>
  <c r="AS36" i="10"/>
  <c r="AW34" i="10"/>
  <c r="AC32" i="10"/>
  <c r="AK30" i="10"/>
  <c r="AB30" i="10"/>
  <c r="AQ46" i="10"/>
  <c r="AI46" i="10"/>
  <c r="AF44" i="10"/>
  <c r="AA44" i="10"/>
  <c r="W42" i="10"/>
  <c r="AV36" i="10"/>
  <c r="AD36" i="10"/>
  <c r="AN34" i="10"/>
  <c r="AJ34" i="10"/>
  <c r="X34" i="10"/>
  <c r="AF32" i="10"/>
  <c r="W32" i="10"/>
  <c r="AN44" i="10"/>
  <c r="Z44" i="10"/>
  <c r="AW40" i="10"/>
  <c r="AC38" i="10"/>
  <c r="AL36" i="10"/>
  <c r="AC36" i="10"/>
  <c r="AM34" i="10"/>
  <c r="AE34" i="10"/>
  <c r="AS32" i="10"/>
  <c r="AR30" i="10"/>
  <c r="AD30" i="10"/>
  <c r="AW28" i="10"/>
  <c r="AS28" i="10"/>
  <c r="AK28" i="10"/>
  <c r="AC28" i="10"/>
  <c r="Y28" i="10"/>
  <c r="AV26" i="10"/>
  <c r="AN26" i="10"/>
  <c r="AJ26" i="10"/>
  <c r="AF26" i="10"/>
  <c r="AB26" i="10"/>
  <c r="AQ20" i="10"/>
  <c r="AM20" i="10"/>
  <c r="AI20" i="10"/>
  <c r="AE20" i="10"/>
  <c r="W20" i="10"/>
  <c r="AW16" i="10"/>
  <c r="AS16" i="10"/>
  <c r="AK16" i="10"/>
  <c r="X16" i="10"/>
  <c r="AB16" i="10"/>
  <c r="AR28" i="10"/>
  <c r="AJ28" i="10"/>
  <c r="AF28" i="10"/>
  <c r="AB28" i="10"/>
  <c r="X28" i="10"/>
  <c r="AU26" i="10"/>
  <c r="AQ26" i="10"/>
  <c r="AM26" i="10"/>
  <c r="AI26" i="10"/>
  <c r="AA26" i="10"/>
  <c r="AX20" i="10"/>
  <c r="AT20" i="10"/>
  <c r="AP20" i="10"/>
  <c r="AL20" i="10"/>
  <c r="AD20" i="10"/>
  <c r="AR16" i="10"/>
  <c r="AJ16" i="10"/>
  <c r="AF16" i="10"/>
  <c r="Y16" i="10"/>
  <c r="AC16" i="10"/>
  <c r="AQ28" i="10"/>
  <c r="AM28" i="10"/>
  <c r="AI28" i="10"/>
  <c r="AE28" i="10"/>
  <c r="W28" i="10"/>
  <c r="AX26" i="10"/>
  <c r="AT26" i="10"/>
  <c r="AP26" i="10"/>
  <c r="AH26" i="10"/>
  <c r="Z26" i="10"/>
  <c r="AW20" i="10"/>
  <c r="AS20" i="10"/>
  <c r="AK20" i="10"/>
  <c r="AC20" i="10"/>
  <c r="Y20" i="10"/>
  <c r="AQ16" i="10"/>
  <c r="AM16" i="10"/>
  <c r="AI16" i="10"/>
  <c r="AE16" i="10"/>
  <c r="W16" i="10"/>
  <c r="AX28" i="10"/>
  <c r="AT28" i="10"/>
  <c r="AP28" i="10"/>
  <c r="AL28" i="10"/>
  <c r="AD28" i="10"/>
  <c r="AW26" i="10"/>
  <c r="AO26" i="10"/>
  <c r="AG26" i="10"/>
  <c r="AC26" i="10"/>
  <c r="Y26" i="10"/>
  <c r="AR20" i="10"/>
  <c r="AJ20" i="10"/>
  <c r="AF20" i="10"/>
  <c r="AB20" i="10"/>
  <c r="X20" i="10"/>
  <c r="AX16" i="10"/>
  <c r="AT16" i="10"/>
  <c r="AP16" i="10"/>
  <c r="AL16" i="10"/>
  <c r="AD16" i="10"/>
  <c r="AT44" i="10"/>
  <c r="AL44" i="10"/>
  <c r="AD44" i="10"/>
  <c r="AS42" i="10"/>
  <c r="AK42" i="10"/>
  <c r="AC42" i="10"/>
  <c r="AH38" i="10"/>
  <c r="AX32" i="10"/>
  <c r="AP32" i="10"/>
  <c r="AH32" i="10"/>
  <c r="Z32" i="10"/>
  <c r="AW30" i="10"/>
  <c r="AO30" i="10"/>
  <c r="AG30" i="10"/>
  <c r="Y30" i="10"/>
  <c r="AP38" i="10"/>
  <c r="Z38" i="10"/>
  <c r="AQ36" i="10"/>
  <c r="AI36" i="10"/>
  <c r="AA36" i="10"/>
  <c r="AX38" i="10"/>
  <c r="L41" i="16"/>
  <c r="W56" i="10" l="1"/>
  <c r="T56" i="10"/>
  <c r="K61" i="10" s="1"/>
  <c r="R56" i="10"/>
  <c r="K66" i="10" l="1"/>
  <c r="BB44" i="10" l="1"/>
  <c r="BB46" i="10"/>
  <c r="BB32" i="10"/>
  <c r="BB42" i="10"/>
  <c r="BB22" i="10"/>
  <c r="BB20" i="10"/>
  <c r="BB28" i="10"/>
  <c r="BB30" i="10"/>
  <c r="BB34" i="10"/>
  <c r="BB36" i="10"/>
  <c r="BB40" i="10"/>
  <c r="BB26" i="10"/>
  <c r="BB16" i="10"/>
  <c r="BB38" i="10"/>
  <c r="BB24" i="10"/>
  <c r="M53" i="10" s="1"/>
  <c r="BB18" i="10"/>
  <c r="AF2" i="10"/>
  <c r="AX13" i="10" l="1"/>
  <c r="AX14" i="10" s="1"/>
  <c r="BA12" i="10"/>
  <c r="AZ12" i="10"/>
  <c r="AZ13" i="10" s="1"/>
  <c r="AZ14" i="10" s="1"/>
  <c r="AY12" i="10"/>
  <c r="AY13" i="10" s="1"/>
  <c r="AY14" i="10" s="1"/>
  <c r="M52" i="10"/>
  <c r="BE8" i="10"/>
  <c r="AE13" i="10"/>
  <c r="AE14" i="10" s="1"/>
  <c r="W13" i="10"/>
  <c r="W14" i="10" s="1"/>
  <c r="AM13" i="10"/>
  <c r="AM14" i="10" s="1"/>
  <c r="AU13" i="10"/>
  <c r="AU14" i="10" s="1"/>
  <c r="AI13" i="10"/>
  <c r="AI14" i="10" s="1"/>
  <c r="AA13" i="10"/>
  <c r="AA14" i="10" s="1"/>
  <c r="AQ13" i="10"/>
  <c r="AQ14" i="10" s="1"/>
  <c r="X13" i="10"/>
  <c r="X14" i="10" s="1"/>
  <c r="AB13" i="10"/>
  <c r="AB14" i="10" s="1"/>
  <c r="AF13" i="10"/>
  <c r="AF14" i="10" s="1"/>
  <c r="AJ13" i="10"/>
  <c r="AJ14" i="10" s="1"/>
  <c r="AN13" i="10"/>
  <c r="AN14" i="10" s="1"/>
  <c r="AR13" i="10"/>
  <c r="AR14" i="10" s="1"/>
  <c r="AV13" i="10"/>
  <c r="AV14" i="10" s="1"/>
  <c r="Y13" i="10"/>
  <c r="Y14" i="10" s="1"/>
  <c r="AC13" i="10"/>
  <c r="AC14" i="10" s="1"/>
  <c r="AG13" i="10"/>
  <c r="AG14" i="10" s="1"/>
  <c r="AK13" i="10"/>
  <c r="AK14" i="10" s="1"/>
  <c r="AO13" i="10"/>
  <c r="AO14" i="10" s="1"/>
  <c r="AS13" i="10"/>
  <c r="AS14" i="10" s="1"/>
  <c r="AW13" i="10"/>
  <c r="AW14" i="10" s="1"/>
  <c r="BA13" i="10"/>
  <c r="BA14" i="10" s="1"/>
  <c r="Z13" i="10"/>
  <c r="Z14" i="10" s="1"/>
  <c r="AD13" i="10"/>
  <c r="AD14" i="10" s="1"/>
  <c r="AH13" i="10"/>
  <c r="AH14" i="10" s="1"/>
  <c r="AL13" i="10"/>
  <c r="AL14" i="10" s="1"/>
  <c r="AP13" i="10"/>
  <c r="AP14" i="10" s="1"/>
  <c r="AT13" i="10"/>
  <c r="AT14" i="10" s="1"/>
  <c r="BD30" i="10" l="1"/>
  <c r="BD20" i="10"/>
  <c r="BD36" i="10"/>
  <c r="BD44" i="10"/>
  <c r="BD16" i="10"/>
  <c r="BD26" i="10"/>
  <c r="O52" i="10" s="1"/>
  <c r="BD46" i="10"/>
  <c r="BD28" i="10"/>
  <c r="BD40" i="10"/>
  <c r="BD34" i="10"/>
  <c r="BD24" i="10"/>
  <c r="O53" i="10" s="1"/>
  <c r="BD42" i="10"/>
  <c r="BD22" i="10"/>
  <c r="BD18" i="10"/>
  <c r="BD32" i="10"/>
  <c r="BD38" i="10"/>
  <c r="U61" i="10"/>
  <c r="P66" i="10" l="1"/>
  <c r="U66" i="10" s="1"/>
  <c r="M56" i="10" l="1"/>
  <c r="O56" i="10"/>
</calcChain>
</file>

<file path=xl/sharedStrings.xml><?xml version="1.0" encoding="utf-8"?>
<sst xmlns="http://schemas.openxmlformats.org/spreadsheetml/2006/main" count="1247" uniqueCount="248">
  <si>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</si>
  <si>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</si>
  <si>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</si>
  <si>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</si>
  <si>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</si>
  <si>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</si>
  <si>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</si>
  <si>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</si>
  <si>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</si>
  <si>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</si>
  <si>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</si>
  <si>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</si>
  <si>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</si>
  <si>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</si>
  <si>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</si>
  <si>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</si>
  <si>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</si>
  <si>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</si>
  <si>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</si>
  <si>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</si>
  <si>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</si>
  <si>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</si>
  <si>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</si>
  <si>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</si>
  <si>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</si>
  <si>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</si>
  <si>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</si>
  <si>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</si>
  <si>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</si>
  <si>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</si>
  <si>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</si>
  <si>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</si>
  <si>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</si>
  <si>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</si>
  <si>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</si>
  <si>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</si>
  <si>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</si>
  <si>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</si>
  <si>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</si>
  <si>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</si>
  <si>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</si>
  <si>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</si>
  <si>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</si>
  <si>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</si>
  <si>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</si>
  <si>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</si>
  <si>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</si>
  <si>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</si>
  <si>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</si>
  <si>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</si>
  <si>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</si>
  <si>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</si>
  <si>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</si>
  <si>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</si>
  <si>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</si>
  <si>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</si>
  <si>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</si>
  <si>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</si>
  <si>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</si>
  <si>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</si>
  <si>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</si>
  <si>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</si>
  <si>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</si>
  <si>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</si>
  <si>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</si>
  <si>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</si>
  <si>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</si>
  <si>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</si>
  <si>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</si>
  <si>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</si>
  <si>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</si>
  <si>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</si>
  <si>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</si>
  <si>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</si>
  <si>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</si>
  <si>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</si>
  <si>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</si>
  <si>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</si>
  <si>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</si>
  <si>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</si>
  <si>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</si>
  <si>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</si>
  <si>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</si>
  <si>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</si>
  <si>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</si>
  <si>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</si>
  <si>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</si>
  <si>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</si>
  <si>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</si>
  <si>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</si>
  <si>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</si>
  <si>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</si>
  <si>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</si>
  <si>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</si>
  <si>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</si>
  <si>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</si>
  <si>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</si>
  <si>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</si>
  <si>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</si>
  <si>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</si>
  <si>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</si>
  <si>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</si>
  <si>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</si>
  <si>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</si>
  <si>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</si>
  <si>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</si>
  <si>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</si>
  <si>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</si>
  <si>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</si>
  <si>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</si>
  <si>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</si>
  <si>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</si>
  <si>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</si>
  <si>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</si>
  <si>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</si>
  <si>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</si>
  <si>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</si>
  <si>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</si>
  <si>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</si>
  <si>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</si>
  <si>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</si>
  <si>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</si>
  <si>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</si>
  <si>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</si>
  <si>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</si>
  <si>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</si>
  <si>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E夫</t>
    <rPh sb="4" eb="5">
      <t>オット</t>
    </rPh>
    <phoneticPr fontId="2"/>
  </si>
  <si>
    <t>○○　F子</t>
    <rPh sb="4" eb="5">
      <t>コ</t>
    </rPh>
    <phoneticPr fontId="2"/>
  </si>
  <si>
    <t>○○　J太郎</t>
    <rPh sb="4" eb="6">
      <t>タロウ</t>
    </rPh>
    <phoneticPr fontId="2"/>
  </si>
  <si>
    <t>○○　K子</t>
    <rPh sb="4" eb="5">
      <t>コ</t>
    </rPh>
    <phoneticPr fontId="2"/>
  </si>
  <si>
    <t>○○　L太</t>
    <rPh sb="4" eb="5">
      <t>タ</t>
    </rPh>
    <phoneticPr fontId="2"/>
  </si>
  <si>
    <t>○○　M子</t>
    <rPh sb="4" eb="5">
      <t>コ</t>
    </rPh>
    <phoneticPr fontId="2"/>
  </si>
  <si>
    <t>○○　W子</t>
    <rPh sb="4" eb="5">
      <t>コ</t>
    </rPh>
    <phoneticPr fontId="2"/>
  </si>
  <si>
    <t>○○　X太郎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</si>
  <si>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</si>
  <si>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</si>
  <si>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</si>
  <si>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</si>
  <si>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</si>
  <si>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</si>
  <si>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</si>
  <si>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</si>
  <si>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</si>
  <si>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</si>
  <si>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</si>
  <si>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</si>
  <si>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</si>
  <si>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</si>
  <si>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</si>
  <si>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</si>
  <si>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</si>
  <si>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</si>
  <si>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</si>
  <si>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</si>
  <si>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</si>
  <si>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</si>
  <si>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</si>
  <si>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</si>
  <si>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</si>
  <si>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</si>
  <si>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週</t>
  </si>
  <si>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</si>
  <si>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</si>
  <si>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</si>
  <si>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</si>
  <si>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</si>
  <si>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</si>
  <si>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</si>
  <si>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</si>
  <si>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</si>
  <si>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(4) 
職種</t>
    <phoneticPr fontId="3"/>
  </si>
  <si>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</si>
  <si>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</si>
  <si>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</si>
  <si>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</si>
  <si>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</si>
  <si>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</si>
  <si>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</si>
  <si>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</si>
  <si>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</si>
  <si>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</si>
  <si>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</si>
  <si>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</si>
  <si>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</si>
  <si>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</si>
  <si>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</si>
  <si>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</si>
  <si>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</si>
  <si>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</si>
  <si>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</si>
  <si>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</si>
  <si>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</si>
  <si>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</si>
  <si>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</si>
  <si>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</si>
  <si>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</si>
  <si>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</si>
  <si>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</si>
  <si>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</si>
  <si>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</si>
  <si>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</si>
  <si>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</si>
  <si>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</si>
  <si>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</si>
  <si>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</si>
  <si>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</si>
  <si>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</si>
  <si>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</si>
  <si>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</si>
  <si>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</si>
  <si>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</si>
  <si>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</si>
  <si>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</si>
  <si>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</si>
  <si>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</si>
  <si>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</si>
  <si>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</si>
  <si>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</si>
  <si>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</si>
  <si>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</si>
  <si>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</si>
  <si>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</si>
  <si>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</si>
  <si>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b</t>
  </si>
  <si>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</si>
  <si>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</si>
  <si>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</si>
  <si>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</si>
  <si>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</si>
  <si>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</si>
  <si>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</si>
  <si>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</si>
  <si>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暦月</t>
  </si>
  <si>
    <t>暦月</t>
    <phoneticPr fontId="2"/>
  </si>
  <si>
    <t>実績</t>
  </si>
  <si>
    <t>　(8) 従業者の職種ごとの1ヶ月分の勤務時間を入力してください。（別シートの「シフト記号表」を作成し、シフト記号を選択または入力してください。）</t>
    <rPh sb="5" eb="8">
      <t>ジュウギョウシャ</t>
    </rPh>
    <rPh sb="9" eb="11">
      <t>ショクシュ</t>
    </rPh>
    <rPh sb="16" eb="17">
      <t>ゲツ</t>
    </rPh>
    <rPh sb="17" eb="18">
      <t>ブン</t>
    </rPh>
    <rPh sb="19" eb="21">
      <t>キンム</t>
    </rPh>
    <rPh sb="21" eb="23">
      <t>ジカン</t>
    </rPh>
    <rPh sb="24" eb="26">
      <t>ニュウリョク</t>
    </rPh>
    <rPh sb="34" eb="35">
      <t>ベツ</t>
    </rPh>
    <rPh sb="43" eb="45">
      <t>キゴウ</t>
    </rPh>
    <rPh sb="45" eb="46">
      <t>ヒョウ</t>
    </rPh>
    <rPh sb="48" eb="50">
      <t>サクセイ</t>
    </rPh>
    <rPh sb="55" eb="57">
      <t>キゴウ</t>
    </rPh>
    <rPh sb="58" eb="60">
      <t>センタク</t>
    </rPh>
    <rPh sb="63" eb="65">
      <t>ニュウリョク</t>
    </rPh>
    <phoneticPr fontId="2"/>
  </si>
  <si>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</si>
  <si>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</si>
  <si>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</si>
  <si>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</si>
  <si>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</si>
  <si>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</si>
  <si>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(11)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</si>
  <si>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(11) 兼務状況
（兼務先/兼務する職務の内容）等
(12)勤務開始年月日</t>
    <rPh sb="5" eb="7">
      <t>ケンム</t>
    </rPh>
    <rPh sb="7" eb="9">
      <t>ジョウキョウ</t>
    </rPh>
    <rPh sb="11" eb="13">
      <t>ケンム</t>
    </rPh>
    <rPh sb="13" eb="14">
      <t>サキ</t>
    </rPh>
    <rPh sb="15" eb="17">
      <t>ケンム</t>
    </rPh>
    <rPh sb="19" eb="21">
      <t>ショクム</t>
    </rPh>
    <rPh sb="22" eb="24">
      <t>ナイヨウ</t>
    </rPh>
    <rPh sb="25" eb="26">
      <t>トウ</t>
    </rPh>
    <phoneticPr fontId="3"/>
  </si>
  <si>
    <t>オペレーター</t>
    <phoneticPr fontId="2"/>
  </si>
  <si>
    <t>(13)【任意入力】人員基準の確認（看護職員）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</si>
  <si>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</si>
  <si>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(12) 従業者が事業所で勤務を開始した日を入力してください。</t>
    <rPh sb="10" eb="13">
      <t>ジギョウショ</t>
    </rPh>
    <rPh sb="14" eb="16">
      <t>キンム</t>
    </rPh>
    <rPh sb="17" eb="19">
      <t>カイシ</t>
    </rPh>
    <rPh sb="21" eb="22">
      <t>ヒ</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</si>
</sst>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2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3" fillId="3" borderId="28" xfId="0" applyFont="1" applyFill="1" applyBorder="1" applyAlignment="1">
      <alignment horizontal="center" vertical="center"/>
    </xf>
    <xf numFmtId="0" fontId="13" fillId="3" borderId="51"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0"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1"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0"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3"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71"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65"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3"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9" xfId="0" applyNumberFormat="1" applyFont="1" applyBorder="1" applyAlignment="1">
      <alignment horizontal="center" vertical="center" shrinkToFit="1"/>
    </xf>
    <xf numFmtId="180" fontId="8" fillId="0" borderId="45" xfId="0" applyNumberFormat="1" applyFont="1" applyBorder="1" applyAlignment="1">
      <alignment horizontal="center" vertical="center" shrinkToFit="1"/>
    </xf>
    <xf numFmtId="180" fontId="8" fillId="0" borderId="4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5" xfId="0" applyFont="1" applyBorder="1" applyAlignment="1">
      <alignment vertical="center"/>
    </xf>
    <xf numFmtId="0" fontId="5" fillId="0" borderId="83" xfId="0" applyFont="1" applyBorder="1" applyAlignment="1">
      <alignment vertical="center"/>
    </xf>
    <xf numFmtId="0" fontId="5" fillId="0" borderId="64"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5" fillId="3" borderId="0" xfId="0" applyFont="1" applyFill="1" applyAlignment="1">
      <alignment vertical="center" textRotation="90"/>
    </xf>
    <xf numFmtId="0" fontId="8" fillId="5" borderId="41"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14" fontId="8" fillId="5" borderId="75" xfId="0" applyNumberFormat="1" applyFont="1" applyFill="1" applyBorder="1" applyAlignment="1" applyProtection="1">
      <alignment horizontal="right" vertical="center" wrapText="1"/>
      <protection locked="0"/>
    </xf>
    <xf numFmtId="0" fontId="8" fillId="5" borderId="53" xfId="0" applyFont="1" applyFill="1" applyBorder="1" applyAlignment="1" applyProtection="1">
      <alignment horizontal="right" vertical="center" wrapText="1"/>
      <protection locked="0"/>
    </xf>
    <xf numFmtId="0" fontId="8" fillId="5" borderId="64" xfId="0" applyFont="1" applyFill="1" applyBorder="1" applyAlignment="1" applyProtection="1">
      <alignment horizontal="righ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1" fontId="8" fillId="0" borderId="81" xfId="0" applyNumberFormat="1" applyFont="1" applyBorder="1" applyAlignment="1">
      <alignment horizontal="center" vertical="center" wrapText="1"/>
    </xf>
    <xf numFmtId="1" fontId="8" fillId="0" borderId="80" xfId="0" applyNumberFormat="1" applyFont="1" applyBorder="1" applyAlignment="1">
      <alignment horizontal="center" vertical="center" wrapText="1"/>
    </xf>
    <xf numFmtId="180" fontId="8" fillId="0" borderId="72" xfId="0" applyNumberFormat="1" applyFont="1" applyBorder="1" applyAlignment="1">
      <alignment horizontal="center" vertical="center" wrapText="1"/>
    </xf>
    <xf numFmtId="180" fontId="8" fillId="0" borderId="63" xfId="0" applyNumberFormat="1" applyFont="1" applyBorder="1" applyAlignment="1">
      <alignment horizontal="center" vertical="center" wrapText="1"/>
    </xf>
    <xf numFmtId="180" fontId="8" fillId="0" borderId="73" xfId="0" applyNumberFormat="1" applyFont="1" applyBorder="1" applyAlignment="1">
      <alignment horizontal="center" vertical="center" wrapText="1"/>
    </xf>
    <xf numFmtId="0" fontId="8" fillId="0" borderId="62" xfId="0" applyFont="1" applyBorder="1" applyAlignment="1">
      <alignment horizontal="center" vertical="center"/>
    </xf>
    <xf numFmtId="0" fontId="8" fillId="0" borderId="61" xfId="0" applyFont="1" applyBorder="1" applyAlignment="1">
      <alignment horizontal="center" vertical="center"/>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84" xfId="0" applyFont="1" applyFill="1" applyBorder="1" applyAlignment="1" applyProtection="1">
      <alignment horizontal="center" vertical="center" shrinkToFit="1"/>
      <protection locked="0"/>
    </xf>
    <xf numFmtId="0" fontId="8" fillId="5" borderId="68"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1" fontId="8" fillId="0" borderId="78" xfId="0" applyNumberFormat="1" applyFont="1" applyBorder="1" applyAlignment="1">
      <alignment horizontal="center" vertical="center" wrapText="1"/>
    </xf>
    <xf numFmtId="1" fontId="8" fillId="0" borderId="77"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180" fontId="8" fillId="0" borderId="74" xfId="0" applyNumberFormat="1" applyFont="1" applyBorder="1" applyAlignment="1">
      <alignment horizontal="center" vertical="center" wrapText="1"/>
    </xf>
    <xf numFmtId="180" fontId="8" fillId="0" borderId="64" xfId="0" applyNumberFormat="1" applyFont="1" applyBorder="1" applyAlignment="1">
      <alignment horizontal="center" vertical="center" wrapText="1"/>
    </xf>
    <xf numFmtId="180" fontId="8" fillId="0" borderId="75"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2">
    <cellStyle name="桁区切り" xfId="1" builtinId="6"/>
    <cellStyle name="標準" xfId="0" builtinId="0"/>
  </cellStyles>
  <dxfs count="125">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571500</xdr:colOff>
      <xdr:row>2</xdr:row>
      <xdr:rowOff>66675</xdr:rowOff>
    </xdr:from>
    <xdr:to>
      <xdr:col>3</xdr:col>
      <xdr:colOff>647700</xdr:colOff>
      <xdr:row>3</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68"/>
  <sheetViews>
    <sheetView showGridLines="0" tabSelected="1" view="pageBreakPreview" zoomScale="60" zoomScaleNormal="55" workbookViewId="0">
      <selection activeCell="C3" sqref="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231</v>
      </c>
      <c r="D1" s="5"/>
      <c r="E1" s="5"/>
      <c r="F1" s="5"/>
      <c r="G1" s="5"/>
      <c r="H1" s="5"/>
      <c r="I1" s="5"/>
      <c r="J1" s="5"/>
      <c r="M1" s="7" t="s">
        <v>0</v>
      </c>
      <c r="P1" s="5"/>
      <c r="Q1" s="5"/>
      <c r="R1" s="5"/>
      <c r="S1" s="5"/>
      <c r="T1" s="5"/>
      <c r="U1" s="5"/>
      <c r="V1" s="5"/>
      <c r="W1" s="5"/>
      <c r="AS1" s="9" t="s">
        <v>30</v>
      </c>
      <c r="AT1" s="198" t="s">
        <v>171</v>
      </c>
      <c r="AU1" s="199"/>
      <c r="AV1" s="199"/>
      <c r="AW1" s="199"/>
      <c r="AX1" s="199"/>
      <c r="AY1" s="199"/>
      <c r="AZ1" s="199"/>
      <c r="BA1" s="199"/>
      <c r="BB1" s="199"/>
      <c r="BC1" s="199"/>
      <c r="BD1" s="199"/>
      <c r="BE1" s="199"/>
      <c r="BF1" s="199"/>
      <c r="BG1" s="199"/>
      <c r="BH1" s="199"/>
      <c r="BI1" s="199"/>
      <c r="BJ1" s="9" t="s">
        <v>2</v>
      </c>
    </row>
    <row r="2" spans="2:67" s="8" customFormat="1" ht="20.25" customHeight="1" x14ac:dyDescent="0.4">
      <c r="J2" s="7"/>
      <c r="M2" s="7"/>
      <c r="N2" s="7"/>
      <c r="P2" s="9"/>
      <c r="Q2" s="9"/>
      <c r="R2" s="9"/>
      <c r="S2" s="9"/>
      <c r="T2" s="9"/>
      <c r="U2" s="9"/>
      <c r="V2" s="9"/>
      <c r="W2" s="9"/>
      <c r="AB2" s="132" t="s">
        <v>27</v>
      </c>
      <c r="AC2" s="203">
        <v>6</v>
      </c>
      <c r="AD2" s="203"/>
      <c r="AE2" s="132" t="s">
        <v>28</v>
      </c>
      <c r="AF2" s="204">
        <f>IF(AC2=0,"",YEAR(DATE(2018+AC2,1,1)))</f>
        <v>2024</v>
      </c>
      <c r="AG2" s="204"/>
      <c r="AH2" s="133" t="s">
        <v>29</v>
      </c>
      <c r="AI2" s="133" t="s">
        <v>1</v>
      </c>
      <c r="AJ2" s="203">
        <v>4</v>
      </c>
      <c r="AK2" s="203"/>
      <c r="AL2" s="133" t="s">
        <v>24</v>
      </c>
      <c r="AS2" s="9" t="s">
        <v>31</v>
      </c>
      <c r="AT2" s="203" t="s">
        <v>136</v>
      </c>
      <c r="AU2" s="203"/>
      <c r="AV2" s="203"/>
      <c r="AW2" s="203"/>
      <c r="AX2" s="203"/>
      <c r="AY2" s="203"/>
      <c r="AZ2" s="203"/>
      <c r="BA2" s="203"/>
      <c r="BB2" s="203"/>
      <c r="BC2" s="203"/>
      <c r="BD2" s="203"/>
      <c r="BE2" s="203"/>
      <c r="BF2" s="203"/>
      <c r="BG2" s="203"/>
      <c r="BH2" s="203"/>
      <c r="BI2" s="2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05" t="s">
        <v>233</v>
      </c>
      <c r="BF3" s="206"/>
      <c r="BG3" s="206"/>
      <c r="BH3" s="207"/>
      <c r="BI3" s="9"/>
    </row>
    <row r="4" spans="2:67" s="8" customFormat="1" ht="20.25" customHeight="1" x14ac:dyDescent="0.4">
      <c r="B4" s="31"/>
      <c r="C4" s="31"/>
      <c r="D4" s="31"/>
      <c r="E4" s="31"/>
      <c r="F4" s="31"/>
      <c r="G4" s="31"/>
      <c r="H4" s="31"/>
      <c r="I4" s="31"/>
      <c r="J4" s="157"/>
      <c r="K4" s="31"/>
      <c r="L4" s="31"/>
      <c r="M4" s="157"/>
      <c r="N4" s="31"/>
      <c r="O4" s="158"/>
      <c r="P4" s="158"/>
      <c r="Q4" s="158"/>
      <c r="R4" s="158"/>
      <c r="S4" s="158"/>
      <c r="T4" s="158"/>
      <c r="U4" s="158"/>
      <c r="V4" s="31"/>
      <c r="W4" s="31"/>
      <c r="X4" s="31"/>
      <c r="Y4" s="31"/>
      <c r="Z4" s="31"/>
      <c r="AA4" s="31"/>
      <c r="AB4" s="31"/>
      <c r="AC4" s="159"/>
      <c r="AD4" s="159"/>
      <c r="AE4" s="160"/>
      <c r="AF4" s="161"/>
      <c r="AG4" s="160"/>
      <c r="AH4" s="31"/>
      <c r="AI4" s="31"/>
      <c r="AJ4" s="31"/>
      <c r="AK4" s="31"/>
      <c r="AL4" s="31"/>
      <c r="AM4" s="31"/>
      <c r="AN4" s="31"/>
      <c r="AO4" s="31"/>
      <c r="AP4" s="31"/>
      <c r="AQ4" s="31"/>
      <c r="AR4" s="31"/>
      <c r="BD4" s="18" t="s">
        <v>158</v>
      </c>
      <c r="BE4" s="205" t="s">
        <v>234</v>
      </c>
      <c r="BF4" s="206"/>
      <c r="BG4" s="206"/>
      <c r="BH4" s="207"/>
      <c r="BI4" s="9"/>
    </row>
    <row r="5" spans="2:67" s="8" customFormat="1" ht="9" customHeight="1" x14ac:dyDescent="0.4">
      <c r="B5" s="31"/>
      <c r="C5" s="31"/>
      <c r="D5" s="31"/>
      <c r="E5" s="31"/>
      <c r="F5" s="31"/>
      <c r="G5" s="31"/>
      <c r="H5" s="31"/>
      <c r="I5" s="31"/>
      <c r="J5" s="157"/>
      <c r="K5" s="31"/>
      <c r="L5" s="31"/>
      <c r="M5" s="157"/>
      <c r="N5" s="31"/>
      <c r="O5" s="158"/>
      <c r="P5" s="158"/>
      <c r="Q5" s="158"/>
      <c r="R5" s="158"/>
      <c r="S5" s="158"/>
      <c r="T5" s="158"/>
      <c r="U5" s="158"/>
      <c r="V5" s="31"/>
      <c r="W5" s="31"/>
      <c r="X5" s="31"/>
      <c r="Y5" s="31"/>
      <c r="Z5" s="31"/>
      <c r="AA5" s="31"/>
      <c r="AB5" s="31"/>
      <c r="AC5" s="162"/>
      <c r="AD5" s="162"/>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164</v>
      </c>
      <c r="AP6" s="29"/>
      <c r="AQ6" s="29"/>
      <c r="AR6" s="29"/>
      <c r="AS6" s="6"/>
      <c r="AT6" s="6"/>
      <c r="AU6" s="6"/>
      <c r="AW6" s="37"/>
      <c r="AX6" s="37"/>
      <c r="AY6" s="2"/>
      <c r="AZ6" s="6"/>
      <c r="BA6" s="240">
        <v>40</v>
      </c>
      <c r="BB6" s="241"/>
      <c r="BC6" s="2" t="s">
        <v>22</v>
      </c>
      <c r="BD6" s="6"/>
      <c r="BE6" s="240">
        <v>160</v>
      </c>
      <c r="BF6" s="2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42">
        <f>DAY(EOMONTH(DATE(AF2,AJ2,1),0))</f>
        <v>30</v>
      </c>
      <c r="BF8" s="2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44" t="s">
        <v>20</v>
      </c>
      <c r="C10" s="231" t="s">
        <v>170</v>
      </c>
      <c r="D10" s="210"/>
      <c r="E10" s="173"/>
      <c r="F10" s="170"/>
      <c r="G10" s="173"/>
      <c r="H10" s="170"/>
      <c r="I10" s="247" t="s">
        <v>213</v>
      </c>
      <c r="J10" s="248"/>
      <c r="K10" s="208" t="s">
        <v>214</v>
      </c>
      <c r="L10" s="209"/>
      <c r="M10" s="209"/>
      <c r="N10" s="210"/>
      <c r="O10" s="208" t="s">
        <v>215</v>
      </c>
      <c r="P10" s="209"/>
      <c r="Q10" s="209"/>
      <c r="R10" s="209"/>
      <c r="S10" s="210"/>
      <c r="T10" s="179"/>
      <c r="U10" s="179"/>
      <c r="V10" s="180"/>
      <c r="W10" s="217" t="s">
        <v>216</v>
      </c>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9" t="str">
        <f>IF(BE3="４週","(9)1～4週目の勤務時間数合計","(10)1か月の勤務時間数　合計")</f>
        <v>(10)1か月の勤務時間数　合計</v>
      </c>
      <c r="BC10" s="220"/>
      <c r="BD10" s="225" t="s">
        <v>217</v>
      </c>
      <c r="BE10" s="226"/>
      <c r="BF10" s="231" t="s">
        <v>243</v>
      </c>
      <c r="BG10" s="209"/>
      <c r="BH10" s="209"/>
      <c r="BI10" s="209"/>
      <c r="BJ10" s="232"/>
    </row>
    <row r="11" spans="2:67" ht="20.25" customHeight="1" x14ac:dyDescent="0.4">
      <c r="B11" s="245"/>
      <c r="C11" s="233"/>
      <c r="D11" s="213"/>
      <c r="E11" s="174"/>
      <c r="F11" s="171"/>
      <c r="G11" s="174"/>
      <c r="H11" s="171"/>
      <c r="I11" s="249"/>
      <c r="J11" s="250"/>
      <c r="K11" s="211"/>
      <c r="L11" s="212"/>
      <c r="M11" s="212"/>
      <c r="N11" s="213"/>
      <c r="O11" s="211"/>
      <c r="P11" s="212"/>
      <c r="Q11" s="212"/>
      <c r="R11" s="212"/>
      <c r="S11" s="213"/>
      <c r="T11" s="181"/>
      <c r="U11" s="181"/>
      <c r="V11" s="182"/>
      <c r="W11" s="237" t="s">
        <v>11</v>
      </c>
      <c r="X11" s="237"/>
      <c r="Y11" s="237"/>
      <c r="Z11" s="237"/>
      <c r="AA11" s="237"/>
      <c r="AB11" s="237"/>
      <c r="AC11" s="238"/>
      <c r="AD11" s="239" t="s">
        <v>12</v>
      </c>
      <c r="AE11" s="237"/>
      <c r="AF11" s="237"/>
      <c r="AG11" s="237"/>
      <c r="AH11" s="237"/>
      <c r="AI11" s="237"/>
      <c r="AJ11" s="238"/>
      <c r="AK11" s="239" t="s">
        <v>13</v>
      </c>
      <c r="AL11" s="237"/>
      <c r="AM11" s="237"/>
      <c r="AN11" s="237"/>
      <c r="AO11" s="237"/>
      <c r="AP11" s="237"/>
      <c r="AQ11" s="238"/>
      <c r="AR11" s="239" t="s">
        <v>14</v>
      </c>
      <c r="AS11" s="237"/>
      <c r="AT11" s="237"/>
      <c r="AU11" s="237"/>
      <c r="AV11" s="237"/>
      <c r="AW11" s="237"/>
      <c r="AX11" s="238"/>
      <c r="AY11" s="239" t="s">
        <v>15</v>
      </c>
      <c r="AZ11" s="237"/>
      <c r="BA11" s="237"/>
      <c r="BB11" s="221"/>
      <c r="BC11" s="222"/>
      <c r="BD11" s="227"/>
      <c r="BE11" s="228"/>
      <c r="BF11" s="233"/>
      <c r="BG11" s="212"/>
      <c r="BH11" s="212"/>
      <c r="BI11" s="212"/>
      <c r="BJ11" s="234"/>
    </row>
    <row r="12" spans="2:67" ht="20.25" customHeight="1" x14ac:dyDescent="0.4">
      <c r="B12" s="245"/>
      <c r="C12" s="233"/>
      <c r="D12" s="213"/>
      <c r="E12" s="174"/>
      <c r="F12" s="171"/>
      <c r="G12" s="174"/>
      <c r="H12" s="171"/>
      <c r="I12" s="249"/>
      <c r="J12" s="250"/>
      <c r="K12" s="211"/>
      <c r="L12" s="212"/>
      <c r="M12" s="212"/>
      <c r="N12" s="213"/>
      <c r="O12" s="211"/>
      <c r="P12" s="212"/>
      <c r="Q12" s="212"/>
      <c r="R12" s="212"/>
      <c r="S12" s="213"/>
      <c r="T12" s="181"/>
      <c r="U12" s="181"/>
      <c r="V12" s="182"/>
      <c r="W12" s="140">
        <v>1</v>
      </c>
      <c r="X12" s="141">
        <v>2</v>
      </c>
      <c r="Y12" s="141">
        <v>3</v>
      </c>
      <c r="Z12" s="141">
        <v>4</v>
      </c>
      <c r="AA12" s="141">
        <v>5</v>
      </c>
      <c r="AB12" s="141">
        <v>6</v>
      </c>
      <c r="AC12" s="142">
        <v>7</v>
      </c>
      <c r="AD12" s="143">
        <v>8</v>
      </c>
      <c r="AE12" s="141">
        <v>9</v>
      </c>
      <c r="AF12" s="141">
        <v>10</v>
      </c>
      <c r="AG12" s="141">
        <v>11</v>
      </c>
      <c r="AH12" s="141">
        <v>12</v>
      </c>
      <c r="AI12" s="141">
        <v>13</v>
      </c>
      <c r="AJ12" s="142">
        <v>14</v>
      </c>
      <c r="AK12" s="140">
        <v>15</v>
      </c>
      <c r="AL12" s="141">
        <v>16</v>
      </c>
      <c r="AM12" s="141">
        <v>17</v>
      </c>
      <c r="AN12" s="141">
        <v>18</v>
      </c>
      <c r="AO12" s="141">
        <v>19</v>
      </c>
      <c r="AP12" s="141">
        <v>20</v>
      </c>
      <c r="AQ12" s="142">
        <v>21</v>
      </c>
      <c r="AR12" s="143">
        <v>22</v>
      </c>
      <c r="AS12" s="141">
        <v>23</v>
      </c>
      <c r="AT12" s="141">
        <v>24</v>
      </c>
      <c r="AU12" s="141">
        <v>25</v>
      </c>
      <c r="AV12" s="141">
        <v>26</v>
      </c>
      <c r="AW12" s="141">
        <v>27</v>
      </c>
      <c r="AX12" s="142">
        <v>28</v>
      </c>
      <c r="AY12" s="144">
        <f>IF($BE$3="暦月",IF(DAY(DATE($AF$2,$AJ$2,29))=29,29,""),"")</f>
        <v>29</v>
      </c>
      <c r="AZ12" s="169">
        <f>IF($BE$3="暦月",IF(DAY(DATE($AF$2,$AJ$2,30))=30,30,""),"")</f>
        <v>30</v>
      </c>
      <c r="BA12" s="145" t="str">
        <f>IF($BE$3="暦月",IF(DAY(DATE($AF$2,$AJ$2,31))=31,31,""),"")</f>
        <v/>
      </c>
      <c r="BB12" s="221"/>
      <c r="BC12" s="222"/>
      <c r="BD12" s="227"/>
      <c r="BE12" s="228"/>
      <c r="BF12" s="233"/>
      <c r="BG12" s="212"/>
      <c r="BH12" s="212"/>
      <c r="BI12" s="212"/>
      <c r="BJ12" s="234"/>
    </row>
    <row r="13" spans="2:67" ht="20.25" hidden="1" customHeight="1" x14ac:dyDescent="0.4">
      <c r="B13" s="245"/>
      <c r="C13" s="233"/>
      <c r="D13" s="213"/>
      <c r="E13" s="174"/>
      <c r="F13" s="171"/>
      <c r="G13" s="174"/>
      <c r="H13" s="171"/>
      <c r="I13" s="249"/>
      <c r="J13" s="250"/>
      <c r="K13" s="211"/>
      <c r="L13" s="212"/>
      <c r="M13" s="212"/>
      <c r="N13" s="213"/>
      <c r="O13" s="211"/>
      <c r="P13" s="212"/>
      <c r="Q13" s="212"/>
      <c r="R13" s="212"/>
      <c r="S13" s="213"/>
      <c r="T13" s="181"/>
      <c r="U13" s="181"/>
      <c r="V13" s="182"/>
      <c r="W13" s="140">
        <f>WEEKDAY(DATE($AF$2,$AJ$2,1))</f>
        <v>2</v>
      </c>
      <c r="X13" s="141">
        <f>WEEKDAY(DATE($AF$2,$AJ$2,2))</f>
        <v>3</v>
      </c>
      <c r="Y13" s="141">
        <f>WEEKDAY(DATE($AF$2,$AJ$2,3))</f>
        <v>4</v>
      </c>
      <c r="Z13" s="141">
        <f>WEEKDAY(DATE($AF$2,$AJ$2,4))</f>
        <v>5</v>
      </c>
      <c r="AA13" s="141">
        <f>WEEKDAY(DATE($AF$2,$AJ$2,5))</f>
        <v>6</v>
      </c>
      <c r="AB13" s="141">
        <f>WEEKDAY(DATE($AF$2,$AJ$2,6))</f>
        <v>7</v>
      </c>
      <c r="AC13" s="142">
        <f>WEEKDAY(DATE($AF$2,$AJ$2,7))</f>
        <v>1</v>
      </c>
      <c r="AD13" s="143">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3">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3">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3">
        <f>IF(AY12=29,WEEKDAY(DATE($AF$2,$AJ$2,29)),0)</f>
        <v>2</v>
      </c>
      <c r="AZ13" s="141">
        <f>IF(AZ12=30,WEEKDAY(DATE($AF$2,$AJ$2,30)),0)</f>
        <v>3</v>
      </c>
      <c r="BA13" s="142">
        <f>IF(BA12=31,WEEKDAY(DATE($AF$2,$AJ$2,31)),0)</f>
        <v>0</v>
      </c>
      <c r="BB13" s="221"/>
      <c r="BC13" s="222"/>
      <c r="BD13" s="227"/>
      <c r="BE13" s="228"/>
      <c r="BF13" s="233"/>
      <c r="BG13" s="212"/>
      <c r="BH13" s="212"/>
      <c r="BI13" s="212"/>
      <c r="BJ13" s="234"/>
    </row>
    <row r="14" spans="2:67" ht="20.25" customHeight="1" thickBot="1" x14ac:dyDescent="0.45">
      <c r="B14" s="246"/>
      <c r="C14" s="235"/>
      <c r="D14" s="216"/>
      <c r="E14" s="175"/>
      <c r="F14" s="172"/>
      <c r="G14" s="175"/>
      <c r="H14" s="172"/>
      <c r="I14" s="251"/>
      <c r="J14" s="252"/>
      <c r="K14" s="214"/>
      <c r="L14" s="215"/>
      <c r="M14" s="215"/>
      <c r="N14" s="216"/>
      <c r="O14" s="214"/>
      <c r="P14" s="215"/>
      <c r="Q14" s="215"/>
      <c r="R14" s="215"/>
      <c r="S14" s="216"/>
      <c r="T14" s="183"/>
      <c r="U14" s="183"/>
      <c r="V14" s="184"/>
      <c r="W14" s="146" t="str">
        <f>IF(W13=1,"日",IF(W13=2,"月",IF(W13=3,"火",IF(W13=4,"水",IF(W13=5,"木",IF(W13=6,"金","土"))))))</f>
        <v>月</v>
      </c>
      <c r="X14" s="147" t="str">
        <f t="shared" ref="X14:AX14" si="0">IF(X13=1,"日",IF(X13=2,"月",IF(X13=3,"火",IF(X13=4,"水",IF(X13=5,"木",IF(X13=6,"金","土"))))))</f>
        <v>火</v>
      </c>
      <c r="Y14" s="147" t="str">
        <f t="shared" si="0"/>
        <v>水</v>
      </c>
      <c r="Z14" s="147" t="str">
        <f t="shared" si="0"/>
        <v>木</v>
      </c>
      <c r="AA14" s="147" t="str">
        <f t="shared" si="0"/>
        <v>金</v>
      </c>
      <c r="AB14" s="147" t="str">
        <f t="shared" si="0"/>
        <v>土</v>
      </c>
      <c r="AC14" s="148" t="str">
        <f t="shared" si="0"/>
        <v>日</v>
      </c>
      <c r="AD14" s="149" t="str">
        <f>IF(AD13=1,"日",IF(AD13=2,"月",IF(AD13=3,"火",IF(AD13=4,"水",IF(AD13=5,"木",IF(AD13=6,"金","土"))))))</f>
        <v>月</v>
      </c>
      <c r="AE14" s="147" t="str">
        <f t="shared" si="0"/>
        <v>火</v>
      </c>
      <c r="AF14" s="147" t="str">
        <f t="shared" si="0"/>
        <v>水</v>
      </c>
      <c r="AG14" s="147" t="str">
        <f t="shared" si="0"/>
        <v>木</v>
      </c>
      <c r="AH14" s="147" t="str">
        <f t="shared" si="0"/>
        <v>金</v>
      </c>
      <c r="AI14" s="147" t="str">
        <f t="shared" si="0"/>
        <v>土</v>
      </c>
      <c r="AJ14" s="148" t="str">
        <f t="shared" si="0"/>
        <v>日</v>
      </c>
      <c r="AK14" s="149" t="str">
        <f>IF(AK13=1,"日",IF(AK13=2,"月",IF(AK13=3,"火",IF(AK13=4,"水",IF(AK13=5,"木",IF(AK13=6,"金","土"))))))</f>
        <v>月</v>
      </c>
      <c r="AL14" s="147" t="str">
        <f t="shared" si="0"/>
        <v>火</v>
      </c>
      <c r="AM14" s="147" t="str">
        <f t="shared" si="0"/>
        <v>水</v>
      </c>
      <c r="AN14" s="147" t="str">
        <f t="shared" si="0"/>
        <v>木</v>
      </c>
      <c r="AO14" s="147" t="str">
        <f t="shared" si="0"/>
        <v>金</v>
      </c>
      <c r="AP14" s="147" t="str">
        <f t="shared" si="0"/>
        <v>土</v>
      </c>
      <c r="AQ14" s="148" t="str">
        <f t="shared" si="0"/>
        <v>日</v>
      </c>
      <c r="AR14" s="149" t="str">
        <f>IF(AR13=1,"日",IF(AR13=2,"月",IF(AR13=3,"火",IF(AR13=4,"水",IF(AR13=5,"木",IF(AR13=6,"金","土"))))))</f>
        <v>月</v>
      </c>
      <c r="AS14" s="147" t="str">
        <f t="shared" si="0"/>
        <v>火</v>
      </c>
      <c r="AT14" s="147" t="str">
        <f t="shared" si="0"/>
        <v>水</v>
      </c>
      <c r="AU14" s="147" t="str">
        <f t="shared" si="0"/>
        <v>木</v>
      </c>
      <c r="AV14" s="147" t="str">
        <f t="shared" si="0"/>
        <v>金</v>
      </c>
      <c r="AW14" s="147" t="str">
        <f t="shared" si="0"/>
        <v>土</v>
      </c>
      <c r="AX14" s="148" t="str">
        <f t="shared" si="0"/>
        <v>日</v>
      </c>
      <c r="AY14" s="147" t="str">
        <f>IF(AY13=1,"日",IF(AY13=2,"月",IF(AY13=3,"火",IF(AY13=4,"水",IF(AY13=5,"木",IF(AY13=6,"金",IF(AY13=0,"","土")))))))</f>
        <v>月</v>
      </c>
      <c r="AZ14" s="147" t="str">
        <f>IF(AZ13=1,"日",IF(AZ13=2,"月",IF(AZ13=3,"火",IF(AZ13=4,"水",IF(AZ13=5,"木",IF(AZ13=6,"金",IF(AZ13=0,"","土")))))))</f>
        <v>火</v>
      </c>
      <c r="BA14" s="147" t="str">
        <f>IF(BA13=1,"日",IF(BA13=2,"月",IF(BA13=3,"火",IF(BA13=4,"水",IF(BA13=5,"木",IF(BA13=6,"金",IF(BA13=0,"","土")))))))</f>
        <v/>
      </c>
      <c r="BB14" s="223"/>
      <c r="BC14" s="224"/>
      <c r="BD14" s="229"/>
      <c r="BE14" s="230"/>
      <c r="BF14" s="235"/>
      <c r="BG14" s="215"/>
      <c r="BH14" s="215"/>
      <c r="BI14" s="215"/>
      <c r="BJ14" s="236"/>
    </row>
    <row r="15" spans="2:67" ht="20.25" customHeight="1" x14ac:dyDescent="0.4">
      <c r="B15" s="263">
        <f>B13+1</f>
        <v>1</v>
      </c>
      <c r="C15" s="284"/>
      <c r="D15" s="285"/>
      <c r="E15" s="151"/>
      <c r="F15" s="152"/>
      <c r="G15" s="151"/>
      <c r="H15" s="152"/>
      <c r="I15" s="286"/>
      <c r="J15" s="287"/>
      <c r="K15" s="288"/>
      <c r="L15" s="289"/>
      <c r="M15" s="289"/>
      <c r="N15" s="285"/>
      <c r="O15" s="277"/>
      <c r="P15" s="278"/>
      <c r="Q15" s="278"/>
      <c r="R15" s="278"/>
      <c r="S15" s="279"/>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80"/>
      <c r="BC15" s="281"/>
      <c r="BD15" s="282"/>
      <c r="BE15" s="283"/>
      <c r="BF15" s="200"/>
      <c r="BG15" s="201"/>
      <c r="BH15" s="201"/>
      <c r="BI15" s="201"/>
      <c r="BJ15" s="202"/>
    </row>
    <row r="16" spans="2:67" ht="20.25" customHeight="1" x14ac:dyDescent="0.4">
      <c r="B16" s="264"/>
      <c r="C16" s="267"/>
      <c r="D16" s="268"/>
      <c r="E16" s="153"/>
      <c r="F16" s="154">
        <f>C15</f>
        <v>0</v>
      </c>
      <c r="G16" s="153"/>
      <c r="H16" s="154">
        <f>I15</f>
        <v>0</v>
      </c>
      <c r="I16" s="271"/>
      <c r="J16" s="272"/>
      <c r="K16" s="275"/>
      <c r="L16" s="276"/>
      <c r="M16" s="276"/>
      <c r="N16" s="268"/>
      <c r="O16" s="253"/>
      <c r="P16" s="254"/>
      <c r="Q16" s="254"/>
      <c r="R16" s="254"/>
      <c r="S16" s="255"/>
      <c r="T16" s="106" t="s">
        <v>161</v>
      </c>
      <c r="U16" s="107"/>
      <c r="V16" s="108"/>
      <c r="W16" s="163" t="str">
        <f>IF(W15="","",VLOOKUP(W15,シフト記号表!$C$6:$L$47,10,FALSE))</f>
        <v/>
      </c>
      <c r="X16" s="164" t="str">
        <f>IF(X15="","",VLOOKUP(X15,シフト記号表!$C$6:$L$47,10,FALSE))</f>
        <v/>
      </c>
      <c r="Y16" s="164" t="str">
        <f>IF(Y15="","",VLOOKUP(Y15,シフト記号表!$C$6:$L$47,10,FALSE))</f>
        <v/>
      </c>
      <c r="Z16" s="164" t="str">
        <f>IF(Z15="","",VLOOKUP(Z15,シフト記号表!$C$6:$L$47,10,FALSE))</f>
        <v/>
      </c>
      <c r="AA16" s="164" t="str">
        <f>IF(AA15="","",VLOOKUP(AA15,シフト記号表!$C$6:$L$47,10,FALSE))</f>
        <v/>
      </c>
      <c r="AB16" s="164" t="str">
        <f>IF(AB15="","",VLOOKUP(AB15,シフト記号表!$C$6:$L$47,10,FALSE))</f>
        <v/>
      </c>
      <c r="AC16" s="165" t="str">
        <f>IF(AC15="","",VLOOKUP(AC15,シフト記号表!$C$6:$L$47,10,FALSE))</f>
        <v/>
      </c>
      <c r="AD16" s="163" t="str">
        <f>IF(AD15="","",VLOOKUP(AD15,シフト記号表!$C$6:$L$47,10,FALSE))</f>
        <v/>
      </c>
      <c r="AE16" s="164" t="str">
        <f>IF(AE15="","",VLOOKUP(AE15,シフト記号表!$C$6:$L$47,10,FALSE))</f>
        <v/>
      </c>
      <c r="AF16" s="164" t="str">
        <f>IF(AF15="","",VLOOKUP(AF15,シフト記号表!$C$6:$L$47,10,FALSE))</f>
        <v/>
      </c>
      <c r="AG16" s="164" t="str">
        <f>IF(AG15="","",VLOOKUP(AG15,シフト記号表!$C$6:$L$47,10,FALSE))</f>
        <v/>
      </c>
      <c r="AH16" s="164" t="str">
        <f>IF(AH15="","",VLOOKUP(AH15,シフト記号表!$C$6:$L$47,10,FALSE))</f>
        <v/>
      </c>
      <c r="AI16" s="164" t="str">
        <f>IF(AI15="","",VLOOKUP(AI15,シフト記号表!$C$6:$L$47,10,FALSE))</f>
        <v/>
      </c>
      <c r="AJ16" s="165" t="str">
        <f>IF(AJ15="","",VLOOKUP(AJ15,シフト記号表!$C$6:$L$47,10,FALSE))</f>
        <v/>
      </c>
      <c r="AK16" s="163" t="str">
        <f>IF(AK15="","",VLOOKUP(AK15,シフト記号表!$C$6:$L$47,10,FALSE))</f>
        <v/>
      </c>
      <c r="AL16" s="164" t="str">
        <f>IF(AL15="","",VLOOKUP(AL15,シフト記号表!$C$6:$L$47,10,FALSE))</f>
        <v/>
      </c>
      <c r="AM16" s="164" t="str">
        <f>IF(AM15="","",VLOOKUP(AM15,シフト記号表!$C$6:$L$47,10,FALSE))</f>
        <v/>
      </c>
      <c r="AN16" s="164" t="str">
        <f>IF(AN15="","",VLOOKUP(AN15,シフト記号表!$C$6:$L$47,10,FALSE))</f>
        <v/>
      </c>
      <c r="AO16" s="164" t="str">
        <f>IF(AO15="","",VLOOKUP(AO15,シフト記号表!$C$6:$L$47,10,FALSE))</f>
        <v/>
      </c>
      <c r="AP16" s="164" t="str">
        <f>IF(AP15="","",VLOOKUP(AP15,シフト記号表!$C$6:$L$47,10,FALSE))</f>
        <v/>
      </c>
      <c r="AQ16" s="165" t="str">
        <f>IF(AQ15="","",VLOOKUP(AQ15,シフト記号表!$C$6:$L$47,10,FALSE))</f>
        <v/>
      </c>
      <c r="AR16" s="163" t="str">
        <f>IF(AR15="","",VLOOKUP(AR15,シフト記号表!$C$6:$L$47,10,FALSE))</f>
        <v/>
      </c>
      <c r="AS16" s="164" t="str">
        <f>IF(AS15="","",VLOOKUP(AS15,シフト記号表!$C$6:$L$47,10,FALSE))</f>
        <v/>
      </c>
      <c r="AT16" s="164" t="str">
        <f>IF(AT15="","",VLOOKUP(AT15,シフト記号表!$C$6:$L$47,10,FALSE))</f>
        <v/>
      </c>
      <c r="AU16" s="164" t="str">
        <f>IF(AU15="","",VLOOKUP(AU15,シフト記号表!$C$6:$L$47,10,FALSE))</f>
        <v/>
      </c>
      <c r="AV16" s="164" t="str">
        <f>IF(AV15="","",VLOOKUP(AV15,シフト記号表!$C$6:$L$47,10,FALSE))</f>
        <v/>
      </c>
      <c r="AW16" s="164" t="str">
        <f>IF(AW15="","",VLOOKUP(AW15,シフト記号表!$C$6:$L$47,10,FALSE))</f>
        <v/>
      </c>
      <c r="AX16" s="165" t="str">
        <f>IF(AX15="","",VLOOKUP(AX15,シフト記号表!$C$6:$L$47,10,FALSE))</f>
        <v/>
      </c>
      <c r="AY16" s="163" t="str">
        <f>IF(AY15="","",VLOOKUP(AY15,シフト記号表!$C$6:$L$47,10,FALSE))</f>
        <v/>
      </c>
      <c r="AZ16" s="164" t="str">
        <f>IF(AZ15="","",VLOOKUP(AZ15,シフト記号表!$C$6:$L$47,10,FALSE))</f>
        <v/>
      </c>
      <c r="BA16" s="164" t="str">
        <f>IF(BA15="","",VLOOKUP(BA15,シフト記号表!$C$6:$L$47,10,FALSE))</f>
        <v/>
      </c>
      <c r="BB16" s="260">
        <f>IF($BE$3="４週",SUM(W16:AX16),IF($BE$3="暦月",SUM(W16:BA16),""))</f>
        <v>0</v>
      </c>
      <c r="BC16" s="261"/>
      <c r="BD16" s="262">
        <f>IF($BE$3="４週",BB16/4,IF($BE$3="暦月",(BB16/($BE$8/7)),""))</f>
        <v>0</v>
      </c>
      <c r="BE16" s="261"/>
      <c r="BF16" s="195"/>
      <c r="BG16" s="196"/>
      <c r="BH16" s="196"/>
      <c r="BI16" s="196"/>
      <c r="BJ16" s="197"/>
    </row>
    <row r="17" spans="2:62" ht="20.25" customHeight="1" x14ac:dyDescent="0.4">
      <c r="B17" s="263">
        <f>B15+1</f>
        <v>2</v>
      </c>
      <c r="C17" s="265"/>
      <c r="D17" s="266"/>
      <c r="E17" s="155"/>
      <c r="F17" s="156"/>
      <c r="G17" s="155"/>
      <c r="H17" s="156"/>
      <c r="I17" s="269"/>
      <c r="J17" s="270"/>
      <c r="K17" s="273"/>
      <c r="L17" s="274"/>
      <c r="M17" s="274"/>
      <c r="N17" s="266"/>
      <c r="O17" s="253"/>
      <c r="P17" s="254"/>
      <c r="Q17" s="254"/>
      <c r="R17" s="254"/>
      <c r="S17" s="255"/>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56"/>
      <c r="BC17" s="257"/>
      <c r="BD17" s="258"/>
      <c r="BE17" s="259"/>
      <c r="BF17" s="192"/>
      <c r="BG17" s="193"/>
      <c r="BH17" s="193"/>
      <c r="BI17" s="193"/>
      <c r="BJ17" s="194"/>
    </row>
    <row r="18" spans="2:62" ht="20.25" customHeight="1" x14ac:dyDescent="0.4">
      <c r="B18" s="264"/>
      <c r="C18" s="267"/>
      <c r="D18" s="268"/>
      <c r="E18" s="153"/>
      <c r="F18" s="154">
        <f>C17</f>
        <v>0</v>
      </c>
      <c r="G18" s="153"/>
      <c r="H18" s="154">
        <f>I17</f>
        <v>0</v>
      </c>
      <c r="I18" s="271"/>
      <c r="J18" s="272"/>
      <c r="K18" s="275"/>
      <c r="L18" s="276"/>
      <c r="M18" s="276"/>
      <c r="N18" s="268"/>
      <c r="O18" s="253"/>
      <c r="P18" s="254"/>
      <c r="Q18" s="254"/>
      <c r="R18" s="254"/>
      <c r="S18" s="255"/>
      <c r="T18" s="106" t="s">
        <v>161</v>
      </c>
      <c r="U18" s="107"/>
      <c r="V18" s="108"/>
      <c r="W18" s="163" t="str">
        <f>IF(W17="","",VLOOKUP(W17,シフト記号表!$C$6:$L$47,10,FALSE))</f>
        <v/>
      </c>
      <c r="X18" s="164" t="str">
        <f>IF(X17="","",VLOOKUP(X17,シフト記号表!$C$6:$L$47,10,FALSE))</f>
        <v/>
      </c>
      <c r="Y18" s="164" t="str">
        <f>IF(Y17="","",VLOOKUP(Y17,シフト記号表!$C$6:$L$47,10,FALSE))</f>
        <v/>
      </c>
      <c r="Z18" s="164" t="str">
        <f>IF(Z17="","",VLOOKUP(Z17,シフト記号表!$C$6:$L$47,10,FALSE))</f>
        <v/>
      </c>
      <c r="AA18" s="164" t="str">
        <f>IF(AA17="","",VLOOKUP(AA17,シフト記号表!$C$6:$L$47,10,FALSE))</f>
        <v/>
      </c>
      <c r="AB18" s="164" t="str">
        <f>IF(AB17="","",VLOOKUP(AB17,シフト記号表!$C$6:$L$47,10,FALSE))</f>
        <v/>
      </c>
      <c r="AC18" s="165" t="str">
        <f>IF(AC17="","",VLOOKUP(AC17,シフト記号表!$C$6:$L$47,10,FALSE))</f>
        <v/>
      </c>
      <c r="AD18" s="163" t="str">
        <f>IF(AD17="","",VLOOKUP(AD17,シフト記号表!$C$6:$L$47,10,FALSE))</f>
        <v/>
      </c>
      <c r="AE18" s="164" t="str">
        <f>IF(AE17="","",VLOOKUP(AE17,シフト記号表!$C$6:$L$47,10,FALSE))</f>
        <v/>
      </c>
      <c r="AF18" s="164" t="str">
        <f>IF(AF17="","",VLOOKUP(AF17,シフト記号表!$C$6:$L$47,10,FALSE))</f>
        <v/>
      </c>
      <c r="AG18" s="164" t="str">
        <f>IF(AG17="","",VLOOKUP(AG17,シフト記号表!$C$6:$L$47,10,FALSE))</f>
        <v/>
      </c>
      <c r="AH18" s="164" t="str">
        <f>IF(AH17="","",VLOOKUP(AH17,シフト記号表!$C$6:$L$47,10,FALSE))</f>
        <v/>
      </c>
      <c r="AI18" s="164" t="str">
        <f>IF(AI17="","",VLOOKUP(AI17,シフト記号表!$C$6:$L$47,10,FALSE))</f>
        <v/>
      </c>
      <c r="AJ18" s="165" t="str">
        <f>IF(AJ17="","",VLOOKUP(AJ17,シフト記号表!$C$6:$L$47,10,FALSE))</f>
        <v/>
      </c>
      <c r="AK18" s="163" t="str">
        <f>IF(AK17="","",VLOOKUP(AK17,シフト記号表!$C$6:$L$47,10,FALSE))</f>
        <v/>
      </c>
      <c r="AL18" s="164" t="str">
        <f>IF(AL17="","",VLOOKUP(AL17,シフト記号表!$C$6:$L$47,10,FALSE))</f>
        <v/>
      </c>
      <c r="AM18" s="164" t="str">
        <f>IF(AM17="","",VLOOKUP(AM17,シフト記号表!$C$6:$L$47,10,FALSE))</f>
        <v/>
      </c>
      <c r="AN18" s="164" t="str">
        <f>IF(AN17="","",VLOOKUP(AN17,シフト記号表!$C$6:$L$47,10,FALSE))</f>
        <v/>
      </c>
      <c r="AO18" s="164" t="str">
        <f>IF(AO17="","",VLOOKUP(AO17,シフト記号表!$C$6:$L$47,10,FALSE))</f>
        <v/>
      </c>
      <c r="AP18" s="164" t="str">
        <f>IF(AP17="","",VLOOKUP(AP17,シフト記号表!$C$6:$L$47,10,FALSE))</f>
        <v/>
      </c>
      <c r="AQ18" s="165" t="str">
        <f>IF(AQ17="","",VLOOKUP(AQ17,シフト記号表!$C$6:$L$47,10,FALSE))</f>
        <v/>
      </c>
      <c r="AR18" s="163" t="str">
        <f>IF(AR17="","",VLOOKUP(AR17,シフト記号表!$C$6:$L$47,10,FALSE))</f>
        <v/>
      </c>
      <c r="AS18" s="164" t="str">
        <f>IF(AS17="","",VLOOKUP(AS17,シフト記号表!$C$6:$L$47,10,FALSE))</f>
        <v/>
      </c>
      <c r="AT18" s="164" t="str">
        <f>IF(AT17="","",VLOOKUP(AT17,シフト記号表!$C$6:$L$47,10,FALSE))</f>
        <v/>
      </c>
      <c r="AU18" s="164" t="str">
        <f>IF(AU17="","",VLOOKUP(AU17,シフト記号表!$C$6:$L$47,10,FALSE))</f>
        <v/>
      </c>
      <c r="AV18" s="164" t="str">
        <f>IF(AV17="","",VLOOKUP(AV17,シフト記号表!$C$6:$L$47,10,FALSE))</f>
        <v/>
      </c>
      <c r="AW18" s="164" t="str">
        <f>IF(AW17="","",VLOOKUP(AW17,シフト記号表!$C$6:$L$47,10,FALSE))</f>
        <v/>
      </c>
      <c r="AX18" s="165" t="str">
        <f>IF(AX17="","",VLOOKUP(AX17,シフト記号表!$C$6:$L$47,10,FALSE))</f>
        <v/>
      </c>
      <c r="AY18" s="163" t="str">
        <f>IF(AY17="","",VLOOKUP(AY17,シフト記号表!$C$6:$L$47,10,FALSE))</f>
        <v/>
      </c>
      <c r="AZ18" s="164" t="str">
        <f>IF(AZ17="","",VLOOKUP(AZ17,シフト記号表!$C$6:$L$47,10,FALSE))</f>
        <v/>
      </c>
      <c r="BA18" s="164" t="str">
        <f>IF(BA17="","",VLOOKUP(BA17,シフト記号表!$C$6:$L$47,10,FALSE))</f>
        <v/>
      </c>
      <c r="BB18" s="260">
        <f>IF($BE$3="４週",SUM(W18:AX18),IF($BE$3="暦月",SUM(W18:BA18),""))</f>
        <v>0</v>
      </c>
      <c r="BC18" s="261"/>
      <c r="BD18" s="262">
        <f>IF($BE$3="４週",BB18/4,IF($BE$3="暦月",(BB18/($BE$8/7)),""))</f>
        <v>0</v>
      </c>
      <c r="BE18" s="261"/>
      <c r="BF18" s="195"/>
      <c r="BG18" s="196"/>
      <c r="BH18" s="196"/>
      <c r="BI18" s="196"/>
      <c r="BJ18" s="197"/>
    </row>
    <row r="19" spans="2:62" ht="20.25" customHeight="1" x14ac:dyDescent="0.4">
      <c r="B19" s="263">
        <f>B17+1</f>
        <v>3</v>
      </c>
      <c r="C19" s="265"/>
      <c r="D19" s="266"/>
      <c r="E19" s="153"/>
      <c r="F19" s="154"/>
      <c r="G19" s="153"/>
      <c r="H19" s="154"/>
      <c r="I19" s="269"/>
      <c r="J19" s="270"/>
      <c r="K19" s="273"/>
      <c r="L19" s="274"/>
      <c r="M19" s="274"/>
      <c r="N19" s="266"/>
      <c r="O19" s="253"/>
      <c r="P19" s="254"/>
      <c r="Q19" s="254"/>
      <c r="R19" s="254"/>
      <c r="S19" s="255"/>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56"/>
      <c r="BC19" s="257"/>
      <c r="BD19" s="258"/>
      <c r="BE19" s="259"/>
      <c r="BF19" s="192"/>
      <c r="BG19" s="193"/>
      <c r="BH19" s="193"/>
      <c r="BI19" s="193"/>
      <c r="BJ19" s="194"/>
    </row>
    <row r="20" spans="2:62" ht="20.25" customHeight="1" x14ac:dyDescent="0.4">
      <c r="B20" s="264"/>
      <c r="C20" s="267"/>
      <c r="D20" s="268"/>
      <c r="E20" s="153"/>
      <c r="F20" s="154">
        <f>C19</f>
        <v>0</v>
      </c>
      <c r="G20" s="153"/>
      <c r="H20" s="154">
        <f>I19</f>
        <v>0</v>
      </c>
      <c r="I20" s="271"/>
      <c r="J20" s="272"/>
      <c r="K20" s="275"/>
      <c r="L20" s="276"/>
      <c r="M20" s="276"/>
      <c r="N20" s="268"/>
      <c r="O20" s="253"/>
      <c r="P20" s="254"/>
      <c r="Q20" s="254"/>
      <c r="R20" s="254"/>
      <c r="S20" s="255"/>
      <c r="T20" s="106" t="s">
        <v>161</v>
      </c>
      <c r="U20" s="107"/>
      <c r="V20" s="108"/>
      <c r="W20" s="163" t="str">
        <f>IF(W19="","",VLOOKUP(W19,シフト記号表!$C$6:$L$47,10,FALSE))</f>
        <v/>
      </c>
      <c r="X20" s="164" t="str">
        <f>IF(X19="","",VLOOKUP(X19,シフト記号表!$C$6:$L$47,10,FALSE))</f>
        <v/>
      </c>
      <c r="Y20" s="164" t="str">
        <f>IF(Y19="","",VLOOKUP(Y19,シフト記号表!$C$6:$L$47,10,FALSE))</f>
        <v/>
      </c>
      <c r="Z20" s="164" t="str">
        <f>IF(Z19="","",VLOOKUP(Z19,シフト記号表!$C$6:$L$47,10,FALSE))</f>
        <v/>
      </c>
      <c r="AA20" s="164" t="str">
        <f>IF(AA19="","",VLOOKUP(AA19,シフト記号表!$C$6:$L$47,10,FALSE))</f>
        <v/>
      </c>
      <c r="AB20" s="164" t="str">
        <f>IF(AB19="","",VLOOKUP(AB19,シフト記号表!$C$6:$L$47,10,FALSE))</f>
        <v/>
      </c>
      <c r="AC20" s="165" t="str">
        <f>IF(AC19="","",VLOOKUP(AC19,シフト記号表!$C$6:$L$47,10,FALSE))</f>
        <v/>
      </c>
      <c r="AD20" s="163" t="str">
        <f>IF(AD19="","",VLOOKUP(AD19,シフト記号表!$C$6:$L$47,10,FALSE))</f>
        <v/>
      </c>
      <c r="AE20" s="164" t="str">
        <f>IF(AE19="","",VLOOKUP(AE19,シフト記号表!$C$6:$L$47,10,FALSE))</f>
        <v/>
      </c>
      <c r="AF20" s="164" t="str">
        <f>IF(AF19="","",VLOOKUP(AF19,シフト記号表!$C$6:$L$47,10,FALSE))</f>
        <v/>
      </c>
      <c r="AG20" s="164" t="str">
        <f>IF(AG19="","",VLOOKUP(AG19,シフト記号表!$C$6:$L$47,10,FALSE))</f>
        <v/>
      </c>
      <c r="AH20" s="164" t="str">
        <f>IF(AH19="","",VLOOKUP(AH19,シフト記号表!$C$6:$L$47,10,FALSE))</f>
        <v/>
      </c>
      <c r="AI20" s="164" t="str">
        <f>IF(AI19="","",VLOOKUP(AI19,シフト記号表!$C$6:$L$47,10,FALSE))</f>
        <v/>
      </c>
      <c r="AJ20" s="165" t="str">
        <f>IF(AJ19="","",VLOOKUP(AJ19,シフト記号表!$C$6:$L$47,10,FALSE))</f>
        <v/>
      </c>
      <c r="AK20" s="163" t="str">
        <f>IF(AK19="","",VLOOKUP(AK19,シフト記号表!$C$6:$L$47,10,FALSE))</f>
        <v/>
      </c>
      <c r="AL20" s="164" t="str">
        <f>IF(AL19="","",VLOOKUP(AL19,シフト記号表!$C$6:$L$47,10,FALSE))</f>
        <v/>
      </c>
      <c r="AM20" s="164" t="str">
        <f>IF(AM19="","",VLOOKUP(AM19,シフト記号表!$C$6:$L$47,10,FALSE))</f>
        <v/>
      </c>
      <c r="AN20" s="164" t="str">
        <f>IF(AN19="","",VLOOKUP(AN19,シフト記号表!$C$6:$L$47,10,FALSE))</f>
        <v/>
      </c>
      <c r="AO20" s="164" t="str">
        <f>IF(AO19="","",VLOOKUP(AO19,シフト記号表!$C$6:$L$47,10,FALSE))</f>
        <v/>
      </c>
      <c r="AP20" s="164" t="str">
        <f>IF(AP19="","",VLOOKUP(AP19,シフト記号表!$C$6:$L$47,10,FALSE))</f>
        <v/>
      </c>
      <c r="AQ20" s="165" t="str">
        <f>IF(AQ19="","",VLOOKUP(AQ19,シフト記号表!$C$6:$L$47,10,FALSE))</f>
        <v/>
      </c>
      <c r="AR20" s="163" t="str">
        <f>IF(AR19="","",VLOOKUP(AR19,シフト記号表!$C$6:$L$47,10,FALSE))</f>
        <v/>
      </c>
      <c r="AS20" s="164" t="str">
        <f>IF(AS19="","",VLOOKUP(AS19,シフト記号表!$C$6:$L$47,10,FALSE))</f>
        <v/>
      </c>
      <c r="AT20" s="164" t="str">
        <f>IF(AT19="","",VLOOKUP(AT19,シフト記号表!$C$6:$L$47,10,FALSE))</f>
        <v/>
      </c>
      <c r="AU20" s="164" t="str">
        <f>IF(AU19="","",VLOOKUP(AU19,シフト記号表!$C$6:$L$47,10,FALSE))</f>
        <v/>
      </c>
      <c r="AV20" s="164" t="str">
        <f>IF(AV19="","",VLOOKUP(AV19,シフト記号表!$C$6:$L$47,10,FALSE))</f>
        <v/>
      </c>
      <c r="AW20" s="164" t="str">
        <f>IF(AW19="","",VLOOKUP(AW19,シフト記号表!$C$6:$L$47,10,FALSE))</f>
        <v/>
      </c>
      <c r="AX20" s="165" t="str">
        <f>IF(AX19="","",VLOOKUP(AX19,シフト記号表!$C$6:$L$47,10,FALSE))</f>
        <v/>
      </c>
      <c r="AY20" s="163" t="str">
        <f>IF(AY19="","",VLOOKUP(AY19,シフト記号表!$C$6:$L$47,10,FALSE))</f>
        <v/>
      </c>
      <c r="AZ20" s="164" t="str">
        <f>IF(AZ19="","",VLOOKUP(AZ19,シフト記号表!$C$6:$L$47,10,FALSE))</f>
        <v/>
      </c>
      <c r="BA20" s="164" t="str">
        <f>IF(BA19="","",VLOOKUP(BA19,シフト記号表!$C$6:$L$47,10,FALSE))</f>
        <v/>
      </c>
      <c r="BB20" s="260">
        <f>IF($BE$3="４週",SUM(W20:AX20),IF($BE$3="暦月",SUM(W20:BA20),""))</f>
        <v>0</v>
      </c>
      <c r="BC20" s="261"/>
      <c r="BD20" s="262">
        <f>IF($BE$3="４週",BB20/4,IF($BE$3="暦月",(BB20/($BE$8/7)),""))</f>
        <v>0</v>
      </c>
      <c r="BE20" s="261"/>
      <c r="BF20" s="195"/>
      <c r="BG20" s="196"/>
      <c r="BH20" s="196"/>
      <c r="BI20" s="196"/>
      <c r="BJ20" s="197"/>
    </row>
    <row r="21" spans="2:62" ht="20.25" customHeight="1" x14ac:dyDescent="0.4">
      <c r="B21" s="263">
        <f>B19+1</f>
        <v>4</v>
      </c>
      <c r="C21" s="265"/>
      <c r="D21" s="266"/>
      <c r="E21" s="153"/>
      <c r="F21" s="154"/>
      <c r="G21" s="153"/>
      <c r="H21" s="154"/>
      <c r="I21" s="269"/>
      <c r="J21" s="270"/>
      <c r="K21" s="273"/>
      <c r="L21" s="274"/>
      <c r="M21" s="274"/>
      <c r="N21" s="266"/>
      <c r="O21" s="253"/>
      <c r="P21" s="254"/>
      <c r="Q21" s="254"/>
      <c r="R21" s="254"/>
      <c r="S21" s="255"/>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56"/>
      <c r="BC21" s="257"/>
      <c r="BD21" s="258"/>
      <c r="BE21" s="259"/>
      <c r="BF21" s="192"/>
      <c r="BG21" s="193"/>
      <c r="BH21" s="193"/>
      <c r="BI21" s="193"/>
      <c r="BJ21" s="194"/>
    </row>
    <row r="22" spans="2:62" ht="20.25" customHeight="1" x14ac:dyDescent="0.4">
      <c r="B22" s="264"/>
      <c r="C22" s="267"/>
      <c r="D22" s="268"/>
      <c r="E22" s="153"/>
      <c r="F22" s="154">
        <f>C21</f>
        <v>0</v>
      </c>
      <c r="G22" s="153"/>
      <c r="H22" s="154">
        <f>I21</f>
        <v>0</v>
      </c>
      <c r="I22" s="271"/>
      <c r="J22" s="272"/>
      <c r="K22" s="275"/>
      <c r="L22" s="276"/>
      <c r="M22" s="276"/>
      <c r="N22" s="268"/>
      <c r="O22" s="253"/>
      <c r="P22" s="254"/>
      <c r="Q22" s="254"/>
      <c r="R22" s="254"/>
      <c r="S22" s="255"/>
      <c r="T22" s="106" t="s">
        <v>161</v>
      </c>
      <c r="U22" s="107"/>
      <c r="V22" s="108"/>
      <c r="W22" s="163" t="str">
        <f>IF(W21="","",VLOOKUP(W21,シフト記号表!$C$6:$L$47,10,FALSE))</f>
        <v/>
      </c>
      <c r="X22" s="164" t="str">
        <f>IF(X21="","",VLOOKUP(X21,シフト記号表!$C$6:$L$47,10,FALSE))</f>
        <v/>
      </c>
      <c r="Y22" s="164" t="str">
        <f>IF(Y21="","",VLOOKUP(Y21,シフト記号表!$C$6:$L$47,10,FALSE))</f>
        <v/>
      </c>
      <c r="Z22" s="164" t="str">
        <f>IF(Z21="","",VLOOKUP(Z21,シフト記号表!$C$6:$L$47,10,FALSE))</f>
        <v/>
      </c>
      <c r="AA22" s="164" t="str">
        <f>IF(AA21="","",VLOOKUP(AA21,シフト記号表!$C$6:$L$47,10,FALSE))</f>
        <v/>
      </c>
      <c r="AB22" s="164" t="str">
        <f>IF(AB21="","",VLOOKUP(AB21,シフト記号表!$C$6:$L$47,10,FALSE))</f>
        <v/>
      </c>
      <c r="AC22" s="165" t="str">
        <f>IF(AC21="","",VLOOKUP(AC21,シフト記号表!$C$6:$L$47,10,FALSE))</f>
        <v/>
      </c>
      <c r="AD22" s="163" t="str">
        <f>IF(AD21="","",VLOOKUP(AD21,シフト記号表!$C$6:$L$47,10,FALSE))</f>
        <v/>
      </c>
      <c r="AE22" s="164" t="str">
        <f>IF(AE21="","",VLOOKUP(AE21,シフト記号表!$C$6:$L$47,10,FALSE))</f>
        <v/>
      </c>
      <c r="AF22" s="164" t="str">
        <f>IF(AF21="","",VLOOKUP(AF21,シフト記号表!$C$6:$L$47,10,FALSE))</f>
        <v/>
      </c>
      <c r="AG22" s="164" t="str">
        <f>IF(AG21="","",VLOOKUP(AG21,シフト記号表!$C$6:$L$47,10,FALSE))</f>
        <v/>
      </c>
      <c r="AH22" s="164" t="str">
        <f>IF(AH21="","",VLOOKUP(AH21,シフト記号表!$C$6:$L$47,10,FALSE))</f>
        <v/>
      </c>
      <c r="AI22" s="164" t="str">
        <f>IF(AI21="","",VLOOKUP(AI21,シフト記号表!$C$6:$L$47,10,FALSE))</f>
        <v/>
      </c>
      <c r="AJ22" s="165" t="str">
        <f>IF(AJ21="","",VLOOKUP(AJ21,シフト記号表!$C$6:$L$47,10,FALSE))</f>
        <v/>
      </c>
      <c r="AK22" s="163" t="str">
        <f>IF(AK21="","",VLOOKUP(AK21,シフト記号表!$C$6:$L$47,10,FALSE))</f>
        <v/>
      </c>
      <c r="AL22" s="164" t="str">
        <f>IF(AL21="","",VLOOKUP(AL21,シフト記号表!$C$6:$L$47,10,FALSE))</f>
        <v/>
      </c>
      <c r="AM22" s="164" t="str">
        <f>IF(AM21="","",VLOOKUP(AM21,シフト記号表!$C$6:$L$47,10,FALSE))</f>
        <v/>
      </c>
      <c r="AN22" s="164" t="str">
        <f>IF(AN21="","",VLOOKUP(AN21,シフト記号表!$C$6:$L$47,10,FALSE))</f>
        <v/>
      </c>
      <c r="AO22" s="164" t="str">
        <f>IF(AO21="","",VLOOKUP(AO21,シフト記号表!$C$6:$L$47,10,FALSE))</f>
        <v/>
      </c>
      <c r="AP22" s="164" t="str">
        <f>IF(AP21="","",VLOOKUP(AP21,シフト記号表!$C$6:$L$47,10,FALSE))</f>
        <v/>
      </c>
      <c r="AQ22" s="165" t="str">
        <f>IF(AQ21="","",VLOOKUP(AQ21,シフト記号表!$C$6:$L$47,10,FALSE))</f>
        <v/>
      </c>
      <c r="AR22" s="163" t="str">
        <f>IF(AR21="","",VLOOKUP(AR21,シフト記号表!$C$6:$L$47,10,FALSE))</f>
        <v/>
      </c>
      <c r="AS22" s="164" t="str">
        <f>IF(AS21="","",VLOOKUP(AS21,シフト記号表!$C$6:$L$47,10,FALSE))</f>
        <v/>
      </c>
      <c r="AT22" s="164" t="str">
        <f>IF(AT21="","",VLOOKUP(AT21,シフト記号表!$C$6:$L$47,10,FALSE))</f>
        <v/>
      </c>
      <c r="AU22" s="164" t="str">
        <f>IF(AU21="","",VLOOKUP(AU21,シフト記号表!$C$6:$L$47,10,FALSE))</f>
        <v/>
      </c>
      <c r="AV22" s="164" t="str">
        <f>IF(AV21="","",VLOOKUP(AV21,シフト記号表!$C$6:$L$47,10,FALSE))</f>
        <v/>
      </c>
      <c r="AW22" s="164" t="str">
        <f>IF(AW21="","",VLOOKUP(AW21,シフト記号表!$C$6:$L$47,10,FALSE))</f>
        <v/>
      </c>
      <c r="AX22" s="165" t="str">
        <f>IF(AX21="","",VLOOKUP(AX21,シフト記号表!$C$6:$L$47,10,FALSE))</f>
        <v/>
      </c>
      <c r="AY22" s="163" t="str">
        <f>IF(AY21="","",VLOOKUP(AY21,シフト記号表!$C$6:$L$47,10,FALSE))</f>
        <v/>
      </c>
      <c r="AZ22" s="164" t="str">
        <f>IF(AZ21="","",VLOOKUP(AZ21,シフト記号表!$C$6:$L$47,10,FALSE))</f>
        <v/>
      </c>
      <c r="BA22" s="164" t="str">
        <f>IF(BA21="","",VLOOKUP(BA21,シフト記号表!$C$6:$L$47,10,FALSE))</f>
        <v/>
      </c>
      <c r="BB22" s="260">
        <f>IF($BE$3="４週",SUM(W22:AX22),IF($BE$3="暦月",SUM(W22:BA22),""))</f>
        <v>0</v>
      </c>
      <c r="BC22" s="261"/>
      <c r="BD22" s="262">
        <f>IF($BE$3="４週",BB22/4,IF($BE$3="暦月",(BB22/($BE$8/7)),""))</f>
        <v>0</v>
      </c>
      <c r="BE22" s="261"/>
      <c r="BF22" s="195"/>
      <c r="BG22" s="196"/>
      <c r="BH22" s="196"/>
      <c r="BI22" s="196"/>
      <c r="BJ22" s="197"/>
    </row>
    <row r="23" spans="2:62" ht="20.25" customHeight="1" x14ac:dyDescent="0.4">
      <c r="B23" s="263">
        <f>B21+1</f>
        <v>5</v>
      </c>
      <c r="C23" s="265"/>
      <c r="D23" s="266"/>
      <c r="E23" s="153"/>
      <c r="F23" s="154"/>
      <c r="G23" s="153"/>
      <c r="H23" s="154"/>
      <c r="I23" s="269"/>
      <c r="J23" s="270"/>
      <c r="K23" s="273"/>
      <c r="L23" s="274"/>
      <c r="M23" s="274"/>
      <c r="N23" s="266"/>
      <c r="O23" s="253"/>
      <c r="P23" s="254"/>
      <c r="Q23" s="254"/>
      <c r="R23" s="254"/>
      <c r="S23" s="255"/>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56"/>
      <c r="BC23" s="257"/>
      <c r="BD23" s="258"/>
      <c r="BE23" s="259"/>
      <c r="BF23" s="192"/>
      <c r="BG23" s="193"/>
      <c r="BH23" s="193"/>
      <c r="BI23" s="193"/>
      <c r="BJ23" s="194"/>
    </row>
    <row r="24" spans="2:62" ht="20.25" customHeight="1" x14ac:dyDescent="0.4">
      <c r="B24" s="264"/>
      <c r="C24" s="267"/>
      <c r="D24" s="268"/>
      <c r="E24" s="153"/>
      <c r="F24" s="154">
        <f>C23</f>
        <v>0</v>
      </c>
      <c r="G24" s="153"/>
      <c r="H24" s="154">
        <f>I23</f>
        <v>0</v>
      </c>
      <c r="I24" s="271"/>
      <c r="J24" s="272"/>
      <c r="K24" s="275"/>
      <c r="L24" s="276"/>
      <c r="M24" s="276"/>
      <c r="N24" s="268"/>
      <c r="O24" s="253"/>
      <c r="P24" s="254"/>
      <c r="Q24" s="254"/>
      <c r="R24" s="254"/>
      <c r="S24" s="255"/>
      <c r="T24" s="177" t="s">
        <v>161</v>
      </c>
      <c r="U24" s="114"/>
      <c r="V24" s="178"/>
      <c r="W24" s="163" t="str">
        <f>IF(W23="","",VLOOKUP(W23,シフト記号表!$C$6:$L$47,10,FALSE))</f>
        <v/>
      </c>
      <c r="X24" s="164" t="str">
        <f>IF(X23="","",VLOOKUP(X23,シフト記号表!$C$6:$L$47,10,FALSE))</f>
        <v/>
      </c>
      <c r="Y24" s="164" t="str">
        <f>IF(Y23="","",VLOOKUP(Y23,シフト記号表!$C$6:$L$47,10,FALSE))</f>
        <v/>
      </c>
      <c r="Z24" s="164" t="str">
        <f>IF(Z23="","",VLOOKUP(Z23,シフト記号表!$C$6:$L$47,10,FALSE))</f>
        <v/>
      </c>
      <c r="AA24" s="164" t="str">
        <f>IF(AA23="","",VLOOKUP(AA23,シフト記号表!$C$6:$L$47,10,FALSE))</f>
        <v/>
      </c>
      <c r="AB24" s="164" t="str">
        <f>IF(AB23="","",VLOOKUP(AB23,シフト記号表!$C$6:$L$47,10,FALSE))</f>
        <v/>
      </c>
      <c r="AC24" s="165" t="str">
        <f>IF(AC23="","",VLOOKUP(AC23,シフト記号表!$C$6:$L$47,10,FALSE))</f>
        <v/>
      </c>
      <c r="AD24" s="163" t="str">
        <f>IF(AD23="","",VLOOKUP(AD23,シフト記号表!$C$6:$L$47,10,FALSE))</f>
        <v/>
      </c>
      <c r="AE24" s="164" t="str">
        <f>IF(AE23="","",VLOOKUP(AE23,シフト記号表!$C$6:$L$47,10,FALSE))</f>
        <v/>
      </c>
      <c r="AF24" s="164" t="str">
        <f>IF(AF23="","",VLOOKUP(AF23,シフト記号表!$C$6:$L$47,10,FALSE))</f>
        <v/>
      </c>
      <c r="AG24" s="164" t="str">
        <f>IF(AG23="","",VLOOKUP(AG23,シフト記号表!$C$6:$L$47,10,FALSE))</f>
        <v/>
      </c>
      <c r="AH24" s="164" t="str">
        <f>IF(AH23="","",VLOOKUP(AH23,シフト記号表!$C$6:$L$47,10,FALSE))</f>
        <v/>
      </c>
      <c r="AI24" s="164" t="str">
        <f>IF(AI23="","",VLOOKUP(AI23,シフト記号表!$C$6:$L$47,10,FALSE))</f>
        <v/>
      </c>
      <c r="AJ24" s="165" t="str">
        <f>IF(AJ23="","",VLOOKUP(AJ23,シフト記号表!$C$6:$L$47,10,FALSE))</f>
        <v/>
      </c>
      <c r="AK24" s="163" t="str">
        <f>IF(AK23="","",VLOOKUP(AK23,シフト記号表!$C$6:$L$47,10,FALSE))</f>
        <v/>
      </c>
      <c r="AL24" s="164" t="str">
        <f>IF(AL23="","",VLOOKUP(AL23,シフト記号表!$C$6:$L$47,10,FALSE))</f>
        <v/>
      </c>
      <c r="AM24" s="164" t="str">
        <f>IF(AM23="","",VLOOKUP(AM23,シフト記号表!$C$6:$L$47,10,FALSE))</f>
        <v/>
      </c>
      <c r="AN24" s="164" t="str">
        <f>IF(AN23="","",VLOOKUP(AN23,シフト記号表!$C$6:$L$47,10,FALSE))</f>
        <v/>
      </c>
      <c r="AO24" s="164" t="str">
        <f>IF(AO23="","",VLOOKUP(AO23,シフト記号表!$C$6:$L$47,10,FALSE))</f>
        <v/>
      </c>
      <c r="AP24" s="164" t="str">
        <f>IF(AP23="","",VLOOKUP(AP23,シフト記号表!$C$6:$L$47,10,FALSE))</f>
        <v/>
      </c>
      <c r="AQ24" s="165" t="str">
        <f>IF(AQ23="","",VLOOKUP(AQ23,シフト記号表!$C$6:$L$47,10,FALSE))</f>
        <v/>
      </c>
      <c r="AR24" s="163" t="str">
        <f>IF(AR23="","",VLOOKUP(AR23,シフト記号表!$C$6:$L$47,10,FALSE))</f>
        <v/>
      </c>
      <c r="AS24" s="164" t="str">
        <f>IF(AS23="","",VLOOKUP(AS23,シフト記号表!$C$6:$L$47,10,FALSE))</f>
        <v/>
      </c>
      <c r="AT24" s="164" t="str">
        <f>IF(AT23="","",VLOOKUP(AT23,シフト記号表!$C$6:$L$47,10,FALSE))</f>
        <v/>
      </c>
      <c r="AU24" s="164" t="str">
        <f>IF(AU23="","",VLOOKUP(AU23,シフト記号表!$C$6:$L$47,10,FALSE))</f>
        <v/>
      </c>
      <c r="AV24" s="164" t="str">
        <f>IF(AV23="","",VLOOKUP(AV23,シフト記号表!$C$6:$L$47,10,FALSE))</f>
        <v/>
      </c>
      <c r="AW24" s="164" t="str">
        <f>IF(AW23="","",VLOOKUP(AW23,シフト記号表!$C$6:$L$47,10,FALSE))</f>
        <v/>
      </c>
      <c r="AX24" s="165" t="str">
        <f>IF(AX23="","",VLOOKUP(AX23,シフト記号表!$C$6:$L$47,10,FALSE))</f>
        <v/>
      </c>
      <c r="AY24" s="163" t="str">
        <f>IF(AY23="","",VLOOKUP(AY23,シフト記号表!$C$6:$L$47,10,FALSE))</f>
        <v/>
      </c>
      <c r="AZ24" s="164" t="str">
        <f>IF(AZ23="","",VLOOKUP(AZ23,シフト記号表!$C$6:$L$47,10,FALSE))</f>
        <v/>
      </c>
      <c r="BA24" s="164" t="str">
        <f>IF(BA23="","",VLOOKUP(BA23,シフト記号表!$C$6:$L$47,10,FALSE))</f>
        <v/>
      </c>
      <c r="BB24" s="260">
        <f>IF($BE$3="４週",SUM(W24:AX24),IF($BE$3="暦月",SUM(W24:BA24),""))</f>
        <v>0</v>
      </c>
      <c r="BC24" s="261"/>
      <c r="BD24" s="262">
        <f>IF($BE$3="４週",BB24/4,IF($BE$3="暦月",(BB24/($BE$8/7)),""))</f>
        <v>0</v>
      </c>
      <c r="BE24" s="261"/>
      <c r="BF24" s="195"/>
      <c r="BG24" s="196"/>
      <c r="BH24" s="196"/>
      <c r="BI24" s="196"/>
      <c r="BJ24" s="197"/>
    </row>
    <row r="25" spans="2:62" ht="20.25" customHeight="1" x14ac:dyDescent="0.4">
      <c r="B25" s="263">
        <f>B23+1</f>
        <v>6</v>
      </c>
      <c r="C25" s="265"/>
      <c r="D25" s="266"/>
      <c r="E25" s="153"/>
      <c r="F25" s="154"/>
      <c r="G25" s="153"/>
      <c r="H25" s="154"/>
      <c r="I25" s="269"/>
      <c r="J25" s="270"/>
      <c r="K25" s="273"/>
      <c r="L25" s="274"/>
      <c r="M25" s="274"/>
      <c r="N25" s="266"/>
      <c r="O25" s="253"/>
      <c r="P25" s="254"/>
      <c r="Q25" s="254"/>
      <c r="R25" s="254"/>
      <c r="S25" s="255"/>
      <c r="T25" s="176"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56"/>
      <c r="BC25" s="257"/>
      <c r="BD25" s="258"/>
      <c r="BE25" s="259"/>
      <c r="BF25" s="192"/>
      <c r="BG25" s="193"/>
      <c r="BH25" s="193"/>
      <c r="BI25" s="193"/>
      <c r="BJ25" s="194"/>
    </row>
    <row r="26" spans="2:62" ht="20.25" customHeight="1" x14ac:dyDescent="0.4">
      <c r="B26" s="264"/>
      <c r="C26" s="267"/>
      <c r="D26" s="268"/>
      <c r="E26" s="153"/>
      <c r="F26" s="154">
        <f>C25</f>
        <v>0</v>
      </c>
      <c r="G26" s="153"/>
      <c r="H26" s="154">
        <f>I25</f>
        <v>0</v>
      </c>
      <c r="I26" s="271"/>
      <c r="J26" s="272"/>
      <c r="K26" s="275"/>
      <c r="L26" s="276"/>
      <c r="M26" s="276"/>
      <c r="N26" s="268"/>
      <c r="O26" s="253"/>
      <c r="P26" s="254"/>
      <c r="Q26" s="254"/>
      <c r="R26" s="254"/>
      <c r="S26" s="255"/>
      <c r="T26" s="106" t="s">
        <v>161</v>
      </c>
      <c r="U26" s="107"/>
      <c r="V26" s="108"/>
      <c r="W26" s="163" t="str">
        <f>IF(W25="","",VLOOKUP(W25,シフト記号表!$C$6:$L$47,10,FALSE))</f>
        <v/>
      </c>
      <c r="X26" s="164" t="str">
        <f>IF(X25="","",VLOOKUP(X25,シフト記号表!$C$6:$L$47,10,FALSE))</f>
        <v/>
      </c>
      <c r="Y26" s="164" t="str">
        <f>IF(Y25="","",VLOOKUP(Y25,シフト記号表!$C$6:$L$47,10,FALSE))</f>
        <v/>
      </c>
      <c r="Z26" s="164" t="str">
        <f>IF(Z25="","",VLOOKUP(Z25,シフト記号表!$C$6:$L$47,10,FALSE))</f>
        <v/>
      </c>
      <c r="AA26" s="164" t="str">
        <f>IF(AA25="","",VLOOKUP(AA25,シフト記号表!$C$6:$L$47,10,FALSE))</f>
        <v/>
      </c>
      <c r="AB26" s="164" t="str">
        <f>IF(AB25="","",VLOOKUP(AB25,シフト記号表!$C$6:$L$47,10,FALSE))</f>
        <v/>
      </c>
      <c r="AC26" s="165" t="str">
        <f>IF(AC25="","",VLOOKUP(AC25,シフト記号表!$C$6:$L$47,10,FALSE))</f>
        <v/>
      </c>
      <c r="AD26" s="163" t="str">
        <f>IF(AD25="","",VLOOKUP(AD25,シフト記号表!$C$6:$L$47,10,FALSE))</f>
        <v/>
      </c>
      <c r="AE26" s="164" t="str">
        <f>IF(AE25="","",VLOOKUP(AE25,シフト記号表!$C$6:$L$47,10,FALSE))</f>
        <v/>
      </c>
      <c r="AF26" s="164" t="str">
        <f>IF(AF25="","",VLOOKUP(AF25,シフト記号表!$C$6:$L$47,10,FALSE))</f>
        <v/>
      </c>
      <c r="AG26" s="164" t="str">
        <f>IF(AG25="","",VLOOKUP(AG25,シフト記号表!$C$6:$L$47,10,FALSE))</f>
        <v/>
      </c>
      <c r="AH26" s="164" t="str">
        <f>IF(AH25="","",VLOOKUP(AH25,シフト記号表!$C$6:$L$47,10,FALSE))</f>
        <v/>
      </c>
      <c r="AI26" s="164" t="str">
        <f>IF(AI25="","",VLOOKUP(AI25,シフト記号表!$C$6:$L$47,10,FALSE))</f>
        <v/>
      </c>
      <c r="AJ26" s="165" t="str">
        <f>IF(AJ25="","",VLOOKUP(AJ25,シフト記号表!$C$6:$L$47,10,FALSE))</f>
        <v/>
      </c>
      <c r="AK26" s="163" t="str">
        <f>IF(AK25="","",VLOOKUP(AK25,シフト記号表!$C$6:$L$47,10,FALSE))</f>
        <v/>
      </c>
      <c r="AL26" s="164" t="str">
        <f>IF(AL25="","",VLOOKUP(AL25,シフト記号表!$C$6:$L$47,10,FALSE))</f>
        <v/>
      </c>
      <c r="AM26" s="164" t="str">
        <f>IF(AM25="","",VLOOKUP(AM25,シフト記号表!$C$6:$L$47,10,FALSE))</f>
        <v/>
      </c>
      <c r="AN26" s="164" t="str">
        <f>IF(AN25="","",VLOOKUP(AN25,シフト記号表!$C$6:$L$47,10,FALSE))</f>
        <v/>
      </c>
      <c r="AO26" s="164" t="str">
        <f>IF(AO25="","",VLOOKUP(AO25,シフト記号表!$C$6:$L$47,10,FALSE))</f>
        <v/>
      </c>
      <c r="AP26" s="164" t="str">
        <f>IF(AP25="","",VLOOKUP(AP25,シフト記号表!$C$6:$L$47,10,FALSE))</f>
        <v/>
      </c>
      <c r="AQ26" s="165" t="str">
        <f>IF(AQ25="","",VLOOKUP(AQ25,シフト記号表!$C$6:$L$47,10,FALSE))</f>
        <v/>
      </c>
      <c r="AR26" s="163" t="str">
        <f>IF(AR25="","",VLOOKUP(AR25,シフト記号表!$C$6:$L$47,10,FALSE))</f>
        <v/>
      </c>
      <c r="AS26" s="164" t="str">
        <f>IF(AS25="","",VLOOKUP(AS25,シフト記号表!$C$6:$L$47,10,FALSE))</f>
        <v/>
      </c>
      <c r="AT26" s="164" t="str">
        <f>IF(AT25="","",VLOOKUP(AT25,シフト記号表!$C$6:$L$47,10,FALSE))</f>
        <v/>
      </c>
      <c r="AU26" s="164" t="str">
        <f>IF(AU25="","",VLOOKUP(AU25,シフト記号表!$C$6:$L$47,10,FALSE))</f>
        <v/>
      </c>
      <c r="AV26" s="164" t="str">
        <f>IF(AV25="","",VLOOKUP(AV25,シフト記号表!$C$6:$L$47,10,FALSE))</f>
        <v/>
      </c>
      <c r="AW26" s="164" t="str">
        <f>IF(AW25="","",VLOOKUP(AW25,シフト記号表!$C$6:$L$47,10,FALSE))</f>
        <v/>
      </c>
      <c r="AX26" s="165" t="str">
        <f>IF(AX25="","",VLOOKUP(AX25,シフト記号表!$C$6:$L$47,10,FALSE))</f>
        <v/>
      </c>
      <c r="AY26" s="163" t="str">
        <f>IF(AY25="","",VLOOKUP(AY25,シフト記号表!$C$6:$L$47,10,FALSE))</f>
        <v/>
      </c>
      <c r="AZ26" s="164" t="str">
        <f>IF(AZ25="","",VLOOKUP(AZ25,シフト記号表!$C$6:$L$47,10,FALSE))</f>
        <v/>
      </c>
      <c r="BA26" s="164" t="str">
        <f>IF(BA25="","",VLOOKUP(BA25,シフト記号表!$C$6:$L$47,10,FALSE))</f>
        <v/>
      </c>
      <c r="BB26" s="260">
        <f>IF($BE$3="４週",SUM(W26:AX26),IF($BE$3="暦月",SUM(W26:BA26),""))</f>
        <v>0</v>
      </c>
      <c r="BC26" s="261"/>
      <c r="BD26" s="262">
        <f>IF($BE$3="４週",BB26/4,IF($BE$3="暦月",(BB26/($BE$8/7)),""))</f>
        <v>0</v>
      </c>
      <c r="BE26" s="261"/>
      <c r="BF26" s="195"/>
      <c r="BG26" s="196"/>
      <c r="BH26" s="196"/>
      <c r="BI26" s="196"/>
      <c r="BJ26" s="197"/>
    </row>
    <row r="27" spans="2:62" ht="20.25" customHeight="1" x14ac:dyDescent="0.4">
      <c r="B27" s="263">
        <f>B25+1</f>
        <v>7</v>
      </c>
      <c r="C27" s="265"/>
      <c r="D27" s="266"/>
      <c r="E27" s="153"/>
      <c r="F27" s="154"/>
      <c r="G27" s="153"/>
      <c r="H27" s="154"/>
      <c r="I27" s="269"/>
      <c r="J27" s="270"/>
      <c r="K27" s="273"/>
      <c r="L27" s="274"/>
      <c r="M27" s="274"/>
      <c r="N27" s="266"/>
      <c r="O27" s="253"/>
      <c r="P27" s="254"/>
      <c r="Q27" s="254"/>
      <c r="R27" s="254"/>
      <c r="S27" s="255"/>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56"/>
      <c r="BC27" s="257"/>
      <c r="BD27" s="258"/>
      <c r="BE27" s="259"/>
      <c r="BF27" s="192"/>
      <c r="BG27" s="193"/>
      <c r="BH27" s="193"/>
      <c r="BI27" s="193"/>
      <c r="BJ27" s="194"/>
    </row>
    <row r="28" spans="2:62" ht="20.25" customHeight="1" x14ac:dyDescent="0.4">
      <c r="B28" s="264"/>
      <c r="C28" s="267"/>
      <c r="D28" s="268"/>
      <c r="E28" s="153"/>
      <c r="F28" s="154">
        <f>C27</f>
        <v>0</v>
      </c>
      <c r="G28" s="153"/>
      <c r="H28" s="154">
        <f>I27</f>
        <v>0</v>
      </c>
      <c r="I28" s="271"/>
      <c r="J28" s="272"/>
      <c r="K28" s="275"/>
      <c r="L28" s="276"/>
      <c r="M28" s="276"/>
      <c r="N28" s="268"/>
      <c r="O28" s="253"/>
      <c r="P28" s="254"/>
      <c r="Q28" s="254"/>
      <c r="R28" s="254"/>
      <c r="S28" s="255"/>
      <c r="T28" s="106" t="s">
        <v>161</v>
      </c>
      <c r="U28" s="107"/>
      <c r="V28" s="108"/>
      <c r="W28" s="163" t="str">
        <f>IF(W27="","",VLOOKUP(W27,シフト記号表!$C$6:$L$47,10,FALSE))</f>
        <v/>
      </c>
      <c r="X28" s="164" t="str">
        <f>IF(X27="","",VLOOKUP(X27,シフト記号表!$C$6:$L$47,10,FALSE))</f>
        <v/>
      </c>
      <c r="Y28" s="164" t="str">
        <f>IF(Y27="","",VLOOKUP(Y27,シフト記号表!$C$6:$L$47,10,FALSE))</f>
        <v/>
      </c>
      <c r="Z28" s="164" t="str">
        <f>IF(Z27="","",VLOOKUP(Z27,シフト記号表!$C$6:$L$47,10,FALSE))</f>
        <v/>
      </c>
      <c r="AA28" s="164" t="str">
        <f>IF(AA27="","",VLOOKUP(AA27,シフト記号表!$C$6:$L$47,10,FALSE))</f>
        <v/>
      </c>
      <c r="AB28" s="164" t="str">
        <f>IF(AB27="","",VLOOKUP(AB27,シフト記号表!$C$6:$L$47,10,FALSE))</f>
        <v/>
      </c>
      <c r="AC28" s="165" t="str">
        <f>IF(AC27="","",VLOOKUP(AC27,シフト記号表!$C$6:$L$47,10,FALSE))</f>
        <v/>
      </c>
      <c r="AD28" s="163" t="str">
        <f>IF(AD27="","",VLOOKUP(AD27,シフト記号表!$C$6:$L$47,10,FALSE))</f>
        <v/>
      </c>
      <c r="AE28" s="164" t="str">
        <f>IF(AE27="","",VLOOKUP(AE27,シフト記号表!$C$6:$L$47,10,FALSE))</f>
        <v/>
      </c>
      <c r="AF28" s="164" t="str">
        <f>IF(AF27="","",VLOOKUP(AF27,シフト記号表!$C$6:$L$47,10,FALSE))</f>
        <v/>
      </c>
      <c r="AG28" s="164" t="str">
        <f>IF(AG27="","",VLOOKUP(AG27,シフト記号表!$C$6:$L$47,10,FALSE))</f>
        <v/>
      </c>
      <c r="AH28" s="164" t="str">
        <f>IF(AH27="","",VLOOKUP(AH27,シフト記号表!$C$6:$L$47,10,FALSE))</f>
        <v/>
      </c>
      <c r="AI28" s="164" t="str">
        <f>IF(AI27="","",VLOOKUP(AI27,シフト記号表!$C$6:$L$47,10,FALSE))</f>
        <v/>
      </c>
      <c r="AJ28" s="165" t="str">
        <f>IF(AJ27="","",VLOOKUP(AJ27,シフト記号表!$C$6:$L$47,10,FALSE))</f>
        <v/>
      </c>
      <c r="AK28" s="163" t="str">
        <f>IF(AK27="","",VLOOKUP(AK27,シフト記号表!$C$6:$L$47,10,FALSE))</f>
        <v/>
      </c>
      <c r="AL28" s="164" t="str">
        <f>IF(AL27="","",VLOOKUP(AL27,シフト記号表!$C$6:$L$47,10,FALSE))</f>
        <v/>
      </c>
      <c r="AM28" s="164" t="str">
        <f>IF(AM27="","",VLOOKUP(AM27,シフト記号表!$C$6:$L$47,10,FALSE))</f>
        <v/>
      </c>
      <c r="AN28" s="164" t="str">
        <f>IF(AN27="","",VLOOKUP(AN27,シフト記号表!$C$6:$L$47,10,FALSE))</f>
        <v/>
      </c>
      <c r="AO28" s="164" t="str">
        <f>IF(AO27="","",VLOOKUP(AO27,シフト記号表!$C$6:$L$47,10,FALSE))</f>
        <v/>
      </c>
      <c r="AP28" s="164" t="str">
        <f>IF(AP27="","",VLOOKUP(AP27,シフト記号表!$C$6:$L$47,10,FALSE))</f>
        <v/>
      </c>
      <c r="AQ28" s="165" t="str">
        <f>IF(AQ27="","",VLOOKUP(AQ27,シフト記号表!$C$6:$L$47,10,FALSE))</f>
        <v/>
      </c>
      <c r="AR28" s="163" t="str">
        <f>IF(AR27="","",VLOOKUP(AR27,シフト記号表!$C$6:$L$47,10,FALSE))</f>
        <v/>
      </c>
      <c r="AS28" s="164" t="str">
        <f>IF(AS27="","",VLOOKUP(AS27,シフト記号表!$C$6:$L$47,10,FALSE))</f>
        <v/>
      </c>
      <c r="AT28" s="164" t="str">
        <f>IF(AT27="","",VLOOKUP(AT27,シフト記号表!$C$6:$L$47,10,FALSE))</f>
        <v/>
      </c>
      <c r="AU28" s="164" t="str">
        <f>IF(AU27="","",VLOOKUP(AU27,シフト記号表!$C$6:$L$47,10,FALSE))</f>
        <v/>
      </c>
      <c r="AV28" s="164" t="str">
        <f>IF(AV27="","",VLOOKUP(AV27,シフト記号表!$C$6:$L$47,10,FALSE))</f>
        <v/>
      </c>
      <c r="AW28" s="164" t="str">
        <f>IF(AW27="","",VLOOKUP(AW27,シフト記号表!$C$6:$L$47,10,FALSE))</f>
        <v/>
      </c>
      <c r="AX28" s="165" t="str">
        <f>IF(AX27="","",VLOOKUP(AX27,シフト記号表!$C$6:$L$47,10,FALSE))</f>
        <v/>
      </c>
      <c r="AY28" s="163" t="str">
        <f>IF(AY27="","",VLOOKUP(AY27,シフト記号表!$C$6:$L$47,10,FALSE))</f>
        <v/>
      </c>
      <c r="AZ28" s="164" t="str">
        <f>IF(AZ27="","",VLOOKUP(AZ27,シフト記号表!$C$6:$L$47,10,FALSE))</f>
        <v/>
      </c>
      <c r="BA28" s="164" t="str">
        <f>IF(BA27="","",VLOOKUP(BA27,シフト記号表!$C$6:$L$47,10,FALSE))</f>
        <v/>
      </c>
      <c r="BB28" s="260">
        <f>IF($BE$3="４週",SUM(W28:AX28),IF($BE$3="暦月",SUM(W28:BA28),""))</f>
        <v>0</v>
      </c>
      <c r="BC28" s="261"/>
      <c r="BD28" s="262">
        <f>IF($BE$3="４週",BB28/4,IF($BE$3="暦月",(BB28/($BE$8/7)),""))</f>
        <v>0</v>
      </c>
      <c r="BE28" s="261"/>
      <c r="BF28" s="195"/>
      <c r="BG28" s="196"/>
      <c r="BH28" s="196"/>
      <c r="BI28" s="196"/>
      <c r="BJ28" s="197"/>
    </row>
    <row r="29" spans="2:62" ht="20.25" customHeight="1" x14ac:dyDescent="0.4">
      <c r="B29" s="263">
        <f>B27+1</f>
        <v>8</v>
      </c>
      <c r="C29" s="265"/>
      <c r="D29" s="266"/>
      <c r="E29" s="153"/>
      <c r="F29" s="154"/>
      <c r="G29" s="153"/>
      <c r="H29" s="154"/>
      <c r="I29" s="269"/>
      <c r="J29" s="270"/>
      <c r="K29" s="273"/>
      <c r="L29" s="274"/>
      <c r="M29" s="274"/>
      <c r="N29" s="266"/>
      <c r="O29" s="253"/>
      <c r="P29" s="254"/>
      <c r="Q29" s="254"/>
      <c r="R29" s="254"/>
      <c r="S29" s="255"/>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56"/>
      <c r="BC29" s="257"/>
      <c r="BD29" s="258"/>
      <c r="BE29" s="259"/>
      <c r="BF29" s="192"/>
      <c r="BG29" s="193"/>
      <c r="BH29" s="193"/>
      <c r="BI29" s="193"/>
      <c r="BJ29" s="194"/>
    </row>
    <row r="30" spans="2:62" ht="20.25" customHeight="1" x14ac:dyDescent="0.4">
      <c r="B30" s="264"/>
      <c r="C30" s="267"/>
      <c r="D30" s="268"/>
      <c r="E30" s="153"/>
      <c r="F30" s="154">
        <f>C29</f>
        <v>0</v>
      </c>
      <c r="G30" s="153"/>
      <c r="H30" s="154">
        <f>I29</f>
        <v>0</v>
      </c>
      <c r="I30" s="271"/>
      <c r="J30" s="272"/>
      <c r="K30" s="275"/>
      <c r="L30" s="276"/>
      <c r="M30" s="276"/>
      <c r="N30" s="268"/>
      <c r="O30" s="253"/>
      <c r="P30" s="254"/>
      <c r="Q30" s="254"/>
      <c r="R30" s="254"/>
      <c r="S30" s="255"/>
      <c r="T30" s="106" t="s">
        <v>161</v>
      </c>
      <c r="U30" s="107"/>
      <c r="V30" s="108"/>
      <c r="W30" s="163" t="str">
        <f>IF(W29="","",VLOOKUP(W29,シフト記号表!$C$6:$L$47,10,FALSE))</f>
        <v/>
      </c>
      <c r="X30" s="164" t="str">
        <f>IF(X29="","",VLOOKUP(X29,シフト記号表!$C$6:$L$47,10,FALSE))</f>
        <v/>
      </c>
      <c r="Y30" s="164" t="str">
        <f>IF(Y29="","",VLOOKUP(Y29,シフト記号表!$C$6:$L$47,10,FALSE))</f>
        <v/>
      </c>
      <c r="Z30" s="164" t="str">
        <f>IF(Z29="","",VLOOKUP(Z29,シフト記号表!$C$6:$L$47,10,FALSE))</f>
        <v/>
      </c>
      <c r="AA30" s="164" t="str">
        <f>IF(AA29="","",VLOOKUP(AA29,シフト記号表!$C$6:$L$47,10,FALSE))</f>
        <v/>
      </c>
      <c r="AB30" s="164" t="str">
        <f>IF(AB29="","",VLOOKUP(AB29,シフト記号表!$C$6:$L$47,10,FALSE))</f>
        <v/>
      </c>
      <c r="AC30" s="165" t="str">
        <f>IF(AC29="","",VLOOKUP(AC29,シフト記号表!$C$6:$L$47,10,FALSE))</f>
        <v/>
      </c>
      <c r="AD30" s="163" t="str">
        <f>IF(AD29="","",VLOOKUP(AD29,シフト記号表!$C$6:$L$47,10,FALSE))</f>
        <v/>
      </c>
      <c r="AE30" s="164" t="str">
        <f>IF(AE29="","",VLOOKUP(AE29,シフト記号表!$C$6:$L$47,10,FALSE))</f>
        <v/>
      </c>
      <c r="AF30" s="164" t="str">
        <f>IF(AF29="","",VLOOKUP(AF29,シフト記号表!$C$6:$L$47,10,FALSE))</f>
        <v/>
      </c>
      <c r="AG30" s="164" t="str">
        <f>IF(AG29="","",VLOOKUP(AG29,シフト記号表!$C$6:$L$47,10,FALSE))</f>
        <v/>
      </c>
      <c r="AH30" s="164" t="str">
        <f>IF(AH29="","",VLOOKUP(AH29,シフト記号表!$C$6:$L$47,10,FALSE))</f>
        <v/>
      </c>
      <c r="AI30" s="164" t="str">
        <f>IF(AI29="","",VLOOKUP(AI29,シフト記号表!$C$6:$L$47,10,FALSE))</f>
        <v/>
      </c>
      <c r="AJ30" s="165" t="str">
        <f>IF(AJ29="","",VLOOKUP(AJ29,シフト記号表!$C$6:$L$47,10,FALSE))</f>
        <v/>
      </c>
      <c r="AK30" s="163" t="str">
        <f>IF(AK29="","",VLOOKUP(AK29,シフト記号表!$C$6:$L$47,10,FALSE))</f>
        <v/>
      </c>
      <c r="AL30" s="164" t="str">
        <f>IF(AL29="","",VLOOKUP(AL29,シフト記号表!$C$6:$L$47,10,FALSE))</f>
        <v/>
      </c>
      <c r="AM30" s="164" t="str">
        <f>IF(AM29="","",VLOOKUP(AM29,シフト記号表!$C$6:$L$47,10,FALSE))</f>
        <v/>
      </c>
      <c r="AN30" s="164" t="str">
        <f>IF(AN29="","",VLOOKUP(AN29,シフト記号表!$C$6:$L$47,10,FALSE))</f>
        <v/>
      </c>
      <c r="AO30" s="164" t="str">
        <f>IF(AO29="","",VLOOKUP(AO29,シフト記号表!$C$6:$L$47,10,FALSE))</f>
        <v/>
      </c>
      <c r="AP30" s="164" t="str">
        <f>IF(AP29="","",VLOOKUP(AP29,シフト記号表!$C$6:$L$47,10,FALSE))</f>
        <v/>
      </c>
      <c r="AQ30" s="165" t="str">
        <f>IF(AQ29="","",VLOOKUP(AQ29,シフト記号表!$C$6:$L$47,10,FALSE))</f>
        <v/>
      </c>
      <c r="AR30" s="163" t="str">
        <f>IF(AR29="","",VLOOKUP(AR29,シフト記号表!$C$6:$L$47,10,FALSE))</f>
        <v/>
      </c>
      <c r="AS30" s="164" t="str">
        <f>IF(AS29="","",VLOOKUP(AS29,シフト記号表!$C$6:$L$47,10,FALSE))</f>
        <v/>
      </c>
      <c r="AT30" s="164" t="str">
        <f>IF(AT29="","",VLOOKUP(AT29,シフト記号表!$C$6:$L$47,10,FALSE))</f>
        <v/>
      </c>
      <c r="AU30" s="164" t="str">
        <f>IF(AU29="","",VLOOKUP(AU29,シフト記号表!$C$6:$L$47,10,FALSE))</f>
        <v/>
      </c>
      <c r="AV30" s="164" t="str">
        <f>IF(AV29="","",VLOOKUP(AV29,シフト記号表!$C$6:$L$47,10,FALSE))</f>
        <v/>
      </c>
      <c r="AW30" s="164" t="str">
        <f>IF(AW29="","",VLOOKUP(AW29,シフト記号表!$C$6:$L$47,10,FALSE))</f>
        <v/>
      </c>
      <c r="AX30" s="165" t="str">
        <f>IF(AX29="","",VLOOKUP(AX29,シフト記号表!$C$6:$L$47,10,FALSE))</f>
        <v/>
      </c>
      <c r="AY30" s="163" t="str">
        <f>IF(AY29="","",VLOOKUP(AY29,シフト記号表!$C$6:$L$47,10,FALSE))</f>
        <v/>
      </c>
      <c r="AZ30" s="164" t="str">
        <f>IF(AZ29="","",VLOOKUP(AZ29,シフト記号表!$C$6:$L$47,10,FALSE))</f>
        <v/>
      </c>
      <c r="BA30" s="164" t="str">
        <f>IF(BA29="","",VLOOKUP(BA29,シフト記号表!$C$6:$L$47,10,FALSE))</f>
        <v/>
      </c>
      <c r="BB30" s="260">
        <f>IF($BE$3="４週",SUM(W30:AX30),IF($BE$3="暦月",SUM(W30:BA30),""))</f>
        <v>0</v>
      </c>
      <c r="BC30" s="261"/>
      <c r="BD30" s="262">
        <f>IF($BE$3="４週",BB30/4,IF($BE$3="暦月",(BB30/($BE$8/7)),""))</f>
        <v>0</v>
      </c>
      <c r="BE30" s="261"/>
      <c r="BF30" s="195"/>
      <c r="BG30" s="196"/>
      <c r="BH30" s="196"/>
      <c r="BI30" s="196"/>
      <c r="BJ30" s="197"/>
    </row>
    <row r="31" spans="2:62" ht="20.25" customHeight="1" x14ac:dyDescent="0.4">
      <c r="B31" s="263">
        <f>B29+1</f>
        <v>9</v>
      </c>
      <c r="C31" s="265"/>
      <c r="D31" s="266"/>
      <c r="E31" s="153"/>
      <c r="F31" s="154"/>
      <c r="G31" s="153"/>
      <c r="H31" s="154"/>
      <c r="I31" s="269"/>
      <c r="J31" s="270"/>
      <c r="K31" s="273"/>
      <c r="L31" s="274"/>
      <c r="M31" s="274"/>
      <c r="N31" s="266"/>
      <c r="O31" s="253"/>
      <c r="P31" s="254"/>
      <c r="Q31" s="254"/>
      <c r="R31" s="254"/>
      <c r="S31" s="255"/>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56"/>
      <c r="BC31" s="257"/>
      <c r="BD31" s="258"/>
      <c r="BE31" s="259"/>
      <c r="BF31" s="192"/>
      <c r="BG31" s="193"/>
      <c r="BH31" s="193"/>
      <c r="BI31" s="193"/>
      <c r="BJ31" s="194"/>
    </row>
    <row r="32" spans="2:62" ht="20.25" customHeight="1" x14ac:dyDescent="0.4">
      <c r="B32" s="264"/>
      <c r="C32" s="267"/>
      <c r="D32" s="268"/>
      <c r="E32" s="153"/>
      <c r="F32" s="154">
        <f>C31</f>
        <v>0</v>
      </c>
      <c r="G32" s="153"/>
      <c r="H32" s="154">
        <f>I31</f>
        <v>0</v>
      </c>
      <c r="I32" s="271"/>
      <c r="J32" s="272"/>
      <c r="K32" s="275"/>
      <c r="L32" s="276"/>
      <c r="M32" s="276"/>
      <c r="N32" s="268"/>
      <c r="O32" s="253"/>
      <c r="P32" s="254"/>
      <c r="Q32" s="254"/>
      <c r="R32" s="254"/>
      <c r="S32" s="255"/>
      <c r="T32" s="177" t="s">
        <v>161</v>
      </c>
      <c r="U32" s="114"/>
      <c r="V32" s="178"/>
      <c r="W32" s="163" t="str">
        <f>IF(W31="","",VLOOKUP(W31,シフト記号表!$C$6:$L$47,10,FALSE))</f>
        <v/>
      </c>
      <c r="X32" s="164" t="str">
        <f>IF(X31="","",VLOOKUP(X31,シフト記号表!$C$6:$L$47,10,FALSE))</f>
        <v/>
      </c>
      <c r="Y32" s="164" t="str">
        <f>IF(Y31="","",VLOOKUP(Y31,シフト記号表!$C$6:$L$47,10,FALSE))</f>
        <v/>
      </c>
      <c r="Z32" s="164" t="str">
        <f>IF(Z31="","",VLOOKUP(Z31,シフト記号表!$C$6:$L$47,10,FALSE))</f>
        <v/>
      </c>
      <c r="AA32" s="164" t="str">
        <f>IF(AA31="","",VLOOKUP(AA31,シフト記号表!$C$6:$L$47,10,FALSE))</f>
        <v/>
      </c>
      <c r="AB32" s="164" t="str">
        <f>IF(AB31="","",VLOOKUP(AB31,シフト記号表!$C$6:$L$47,10,FALSE))</f>
        <v/>
      </c>
      <c r="AC32" s="165" t="str">
        <f>IF(AC31="","",VLOOKUP(AC31,シフト記号表!$C$6:$L$47,10,FALSE))</f>
        <v/>
      </c>
      <c r="AD32" s="163" t="str">
        <f>IF(AD31="","",VLOOKUP(AD31,シフト記号表!$C$6:$L$47,10,FALSE))</f>
        <v/>
      </c>
      <c r="AE32" s="164" t="str">
        <f>IF(AE31="","",VLOOKUP(AE31,シフト記号表!$C$6:$L$47,10,FALSE))</f>
        <v/>
      </c>
      <c r="AF32" s="164" t="str">
        <f>IF(AF31="","",VLOOKUP(AF31,シフト記号表!$C$6:$L$47,10,FALSE))</f>
        <v/>
      </c>
      <c r="AG32" s="164" t="str">
        <f>IF(AG31="","",VLOOKUP(AG31,シフト記号表!$C$6:$L$47,10,FALSE))</f>
        <v/>
      </c>
      <c r="AH32" s="164" t="str">
        <f>IF(AH31="","",VLOOKUP(AH31,シフト記号表!$C$6:$L$47,10,FALSE))</f>
        <v/>
      </c>
      <c r="AI32" s="164" t="str">
        <f>IF(AI31="","",VLOOKUP(AI31,シフト記号表!$C$6:$L$47,10,FALSE))</f>
        <v/>
      </c>
      <c r="AJ32" s="165" t="str">
        <f>IF(AJ31="","",VLOOKUP(AJ31,シフト記号表!$C$6:$L$47,10,FALSE))</f>
        <v/>
      </c>
      <c r="AK32" s="163" t="str">
        <f>IF(AK31="","",VLOOKUP(AK31,シフト記号表!$C$6:$L$47,10,FALSE))</f>
        <v/>
      </c>
      <c r="AL32" s="164" t="str">
        <f>IF(AL31="","",VLOOKUP(AL31,シフト記号表!$C$6:$L$47,10,FALSE))</f>
        <v/>
      </c>
      <c r="AM32" s="164" t="str">
        <f>IF(AM31="","",VLOOKUP(AM31,シフト記号表!$C$6:$L$47,10,FALSE))</f>
        <v/>
      </c>
      <c r="AN32" s="164" t="str">
        <f>IF(AN31="","",VLOOKUP(AN31,シフト記号表!$C$6:$L$47,10,FALSE))</f>
        <v/>
      </c>
      <c r="AO32" s="164" t="str">
        <f>IF(AO31="","",VLOOKUP(AO31,シフト記号表!$C$6:$L$47,10,FALSE))</f>
        <v/>
      </c>
      <c r="AP32" s="164" t="str">
        <f>IF(AP31="","",VLOOKUP(AP31,シフト記号表!$C$6:$L$47,10,FALSE))</f>
        <v/>
      </c>
      <c r="AQ32" s="165" t="str">
        <f>IF(AQ31="","",VLOOKUP(AQ31,シフト記号表!$C$6:$L$47,10,FALSE))</f>
        <v/>
      </c>
      <c r="AR32" s="163" t="str">
        <f>IF(AR31="","",VLOOKUP(AR31,シフト記号表!$C$6:$L$47,10,FALSE))</f>
        <v/>
      </c>
      <c r="AS32" s="164" t="str">
        <f>IF(AS31="","",VLOOKUP(AS31,シフト記号表!$C$6:$L$47,10,FALSE))</f>
        <v/>
      </c>
      <c r="AT32" s="164" t="str">
        <f>IF(AT31="","",VLOOKUP(AT31,シフト記号表!$C$6:$L$47,10,FALSE))</f>
        <v/>
      </c>
      <c r="AU32" s="164" t="str">
        <f>IF(AU31="","",VLOOKUP(AU31,シフト記号表!$C$6:$L$47,10,FALSE))</f>
        <v/>
      </c>
      <c r="AV32" s="164" t="str">
        <f>IF(AV31="","",VLOOKUP(AV31,シフト記号表!$C$6:$L$47,10,FALSE))</f>
        <v/>
      </c>
      <c r="AW32" s="164" t="str">
        <f>IF(AW31="","",VLOOKUP(AW31,シフト記号表!$C$6:$L$47,10,FALSE))</f>
        <v/>
      </c>
      <c r="AX32" s="165" t="str">
        <f>IF(AX31="","",VLOOKUP(AX31,シフト記号表!$C$6:$L$47,10,FALSE))</f>
        <v/>
      </c>
      <c r="AY32" s="163" t="str">
        <f>IF(AY31="","",VLOOKUP(AY31,シフト記号表!$C$6:$L$47,10,FALSE))</f>
        <v/>
      </c>
      <c r="AZ32" s="164" t="str">
        <f>IF(AZ31="","",VLOOKUP(AZ31,シフト記号表!$C$6:$L$47,10,FALSE))</f>
        <v/>
      </c>
      <c r="BA32" s="164" t="str">
        <f>IF(BA31="","",VLOOKUP(BA31,シフト記号表!$C$6:$L$47,10,FALSE))</f>
        <v/>
      </c>
      <c r="BB32" s="260">
        <f>IF($BE$3="４週",SUM(W32:AX32),IF($BE$3="暦月",SUM(W32:BA32),""))</f>
        <v>0</v>
      </c>
      <c r="BC32" s="261"/>
      <c r="BD32" s="262">
        <f>IF($BE$3="４週",BB32/4,IF($BE$3="暦月",(BB32/($BE$8/7)),""))</f>
        <v>0</v>
      </c>
      <c r="BE32" s="261"/>
      <c r="BF32" s="195"/>
      <c r="BG32" s="196"/>
      <c r="BH32" s="196"/>
      <c r="BI32" s="196"/>
      <c r="BJ32" s="197"/>
    </row>
    <row r="33" spans="2:62" ht="20.25" customHeight="1" x14ac:dyDescent="0.4">
      <c r="B33" s="263">
        <f>B31+1</f>
        <v>10</v>
      </c>
      <c r="C33" s="265"/>
      <c r="D33" s="266"/>
      <c r="E33" s="153"/>
      <c r="F33" s="154"/>
      <c r="G33" s="153"/>
      <c r="H33" s="154"/>
      <c r="I33" s="269"/>
      <c r="J33" s="270"/>
      <c r="K33" s="273"/>
      <c r="L33" s="274"/>
      <c r="M33" s="274"/>
      <c r="N33" s="266"/>
      <c r="O33" s="253"/>
      <c r="P33" s="254"/>
      <c r="Q33" s="254"/>
      <c r="R33" s="254"/>
      <c r="S33" s="255"/>
      <c r="T33" s="176"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56"/>
      <c r="BC33" s="257"/>
      <c r="BD33" s="258"/>
      <c r="BE33" s="259"/>
      <c r="BF33" s="192"/>
      <c r="BG33" s="193"/>
      <c r="BH33" s="193"/>
      <c r="BI33" s="193"/>
      <c r="BJ33" s="194"/>
    </row>
    <row r="34" spans="2:62" ht="20.25" customHeight="1" x14ac:dyDescent="0.4">
      <c r="B34" s="264"/>
      <c r="C34" s="267"/>
      <c r="D34" s="268"/>
      <c r="E34" s="153"/>
      <c r="F34" s="154">
        <f>C33</f>
        <v>0</v>
      </c>
      <c r="G34" s="153"/>
      <c r="H34" s="154">
        <f>I33</f>
        <v>0</v>
      </c>
      <c r="I34" s="271"/>
      <c r="J34" s="272"/>
      <c r="K34" s="275"/>
      <c r="L34" s="276"/>
      <c r="M34" s="276"/>
      <c r="N34" s="268"/>
      <c r="O34" s="253"/>
      <c r="P34" s="254"/>
      <c r="Q34" s="254"/>
      <c r="R34" s="254"/>
      <c r="S34" s="255"/>
      <c r="T34" s="177" t="s">
        <v>161</v>
      </c>
      <c r="U34" s="114"/>
      <c r="V34" s="178"/>
      <c r="W34" s="163" t="str">
        <f>IF(W33="","",VLOOKUP(W33,シフト記号表!$C$6:$L$47,10,FALSE))</f>
        <v/>
      </c>
      <c r="X34" s="164" t="str">
        <f>IF(X33="","",VLOOKUP(X33,シフト記号表!$C$6:$L$47,10,FALSE))</f>
        <v/>
      </c>
      <c r="Y34" s="164" t="str">
        <f>IF(Y33="","",VLOOKUP(Y33,シフト記号表!$C$6:$L$47,10,FALSE))</f>
        <v/>
      </c>
      <c r="Z34" s="164" t="str">
        <f>IF(Z33="","",VLOOKUP(Z33,シフト記号表!$C$6:$L$47,10,FALSE))</f>
        <v/>
      </c>
      <c r="AA34" s="164" t="str">
        <f>IF(AA33="","",VLOOKUP(AA33,シフト記号表!$C$6:$L$47,10,FALSE))</f>
        <v/>
      </c>
      <c r="AB34" s="164" t="str">
        <f>IF(AB33="","",VLOOKUP(AB33,シフト記号表!$C$6:$L$47,10,FALSE))</f>
        <v/>
      </c>
      <c r="AC34" s="165" t="str">
        <f>IF(AC33="","",VLOOKUP(AC33,シフト記号表!$C$6:$L$47,10,FALSE))</f>
        <v/>
      </c>
      <c r="AD34" s="163" t="str">
        <f>IF(AD33="","",VLOOKUP(AD33,シフト記号表!$C$6:$L$47,10,FALSE))</f>
        <v/>
      </c>
      <c r="AE34" s="164" t="str">
        <f>IF(AE33="","",VLOOKUP(AE33,シフト記号表!$C$6:$L$47,10,FALSE))</f>
        <v/>
      </c>
      <c r="AF34" s="164" t="str">
        <f>IF(AF33="","",VLOOKUP(AF33,シフト記号表!$C$6:$L$47,10,FALSE))</f>
        <v/>
      </c>
      <c r="AG34" s="164" t="str">
        <f>IF(AG33="","",VLOOKUP(AG33,シフト記号表!$C$6:$L$47,10,FALSE))</f>
        <v/>
      </c>
      <c r="AH34" s="164" t="str">
        <f>IF(AH33="","",VLOOKUP(AH33,シフト記号表!$C$6:$L$47,10,FALSE))</f>
        <v/>
      </c>
      <c r="AI34" s="164" t="str">
        <f>IF(AI33="","",VLOOKUP(AI33,シフト記号表!$C$6:$L$47,10,FALSE))</f>
        <v/>
      </c>
      <c r="AJ34" s="165" t="str">
        <f>IF(AJ33="","",VLOOKUP(AJ33,シフト記号表!$C$6:$L$47,10,FALSE))</f>
        <v/>
      </c>
      <c r="AK34" s="163" t="str">
        <f>IF(AK33="","",VLOOKUP(AK33,シフト記号表!$C$6:$L$47,10,FALSE))</f>
        <v/>
      </c>
      <c r="AL34" s="164" t="str">
        <f>IF(AL33="","",VLOOKUP(AL33,シフト記号表!$C$6:$L$47,10,FALSE))</f>
        <v/>
      </c>
      <c r="AM34" s="164" t="str">
        <f>IF(AM33="","",VLOOKUP(AM33,シフト記号表!$C$6:$L$47,10,FALSE))</f>
        <v/>
      </c>
      <c r="AN34" s="164" t="str">
        <f>IF(AN33="","",VLOOKUP(AN33,シフト記号表!$C$6:$L$47,10,FALSE))</f>
        <v/>
      </c>
      <c r="AO34" s="164" t="str">
        <f>IF(AO33="","",VLOOKUP(AO33,シフト記号表!$C$6:$L$47,10,FALSE))</f>
        <v/>
      </c>
      <c r="AP34" s="164" t="str">
        <f>IF(AP33="","",VLOOKUP(AP33,シフト記号表!$C$6:$L$47,10,FALSE))</f>
        <v/>
      </c>
      <c r="AQ34" s="165" t="str">
        <f>IF(AQ33="","",VLOOKUP(AQ33,シフト記号表!$C$6:$L$47,10,FALSE))</f>
        <v/>
      </c>
      <c r="AR34" s="163" t="str">
        <f>IF(AR33="","",VLOOKUP(AR33,シフト記号表!$C$6:$L$47,10,FALSE))</f>
        <v/>
      </c>
      <c r="AS34" s="164" t="str">
        <f>IF(AS33="","",VLOOKUP(AS33,シフト記号表!$C$6:$L$47,10,FALSE))</f>
        <v/>
      </c>
      <c r="AT34" s="164" t="str">
        <f>IF(AT33="","",VLOOKUP(AT33,シフト記号表!$C$6:$L$47,10,FALSE))</f>
        <v/>
      </c>
      <c r="AU34" s="164" t="str">
        <f>IF(AU33="","",VLOOKUP(AU33,シフト記号表!$C$6:$L$47,10,FALSE))</f>
        <v/>
      </c>
      <c r="AV34" s="164" t="str">
        <f>IF(AV33="","",VLOOKUP(AV33,シフト記号表!$C$6:$L$47,10,FALSE))</f>
        <v/>
      </c>
      <c r="AW34" s="164" t="str">
        <f>IF(AW33="","",VLOOKUP(AW33,シフト記号表!$C$6:$L$47,10,FALSE))</f>
        <v/>
      </c>
      <c r="AX34" s="165" t="str">
        <f>IF(AX33="","",VLOOKUP(AX33,シフト記号表!$C$6:$L$47,10,FALSE))</f>
        <v/>
      </c>
      <c r="AY34" s="163" t="str">
        <f>IF(AY33="","",VLOOKUP(AY33,シフト記号表!$C$6:$L$47,10,FALSE))</f>
        <v/>
      </c>
      <c r="AZ34" s="164" t="str">
        <f>IF(AZ33="","",VLOOKUP(AZ33,シフト記号表!$C$6:$L$47,10,FALSE))</f>
        <v/>
      </c>
      <c r="BA34" s="164" t="str">
        <f>IF(BA33="","",VLOOKUP(BA33,シフト記号表!$C$6:$L$47,10,FALSE))</f>
        <v/>
      </c>
      <c r="BB34" s="260">
        <f>IF($BE$3="４週",SUM(W34:AX34),IF($BE$3="暦月",SUM(W34:BA34),""))</f>
        <v>0</v>
      </c>
      <c r="BC34" s="261"/>
      <c r="BD34" s="262">
        <f>IF($BE$3="４週",BB34/4,IF($BE$3="暦月",(BB34/($BE$8/7)),""))</f>
        <v>0</v>
      </c>
      <c r="BE34" s="261"/>
      <c r="BF34" s="195"/>
      <c r="BG34" s="196"/>
      <c r="BH34" s="196"/>
      <c r="BI34" s="196"/>
      <c r="BJ34" s="197"/>
    </row>
    <row r="35" spans="2:62" ht="20.25" customHeight="1" x14ac:dyDescent="0.4">
      <c r="B35" s="263">
        <f>B33+1</f>
        <v>11</v>
      </c>
      <c r="C35" s="265"/>
      <c r="D35" s="266"/>
      <c r="E35" s="153"/>
      <c r="F35" s="154"/>
      <c r="G35" s="153"/>
      <c r="H35" s="154"/>
      <c r="I35" s="269"/>
      <c r="J35" s="270"/>
      <c r="K35" s="273"/>
      <c r="L35" s="274"/>
      <c r="M35" s="274"/>
      <c r="N35" s="266"/>
      <c r="O35" s="253"/>
      <c r="P35" s="254"/>
      <c r="Q35" s="254"/>
      <c r="R35" s="254"/>
      <c r="S35" s="255"/>
      <c r="T35" s="176"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56"/>
      <c r="BC35" s="257"/>
      <c r="BD35" s="258"/>
      <c r="BE35" s="259"/>
      <c r="BF35" s="192"/>
      <c r="BG35" s="193"/>
      <c r="BH35" s="193"/>
      <c r="BI35" s="193"/>
      <c r="BJ35" s="194"/>
    </row>
    <row r="36" spans="2:62" ht="20.25" customHeight="1" x14ac:dyDescent="0.4">
      <c r="B36" s="264"/>
      <c r="C36" s="267"/>
      <c r="D36" s="268"/>
      <c r="E36" s="153"/>
      <c r="F36" s="154">
        <f>C35</f>
        <v>0</v>
      </c>
      <c r="G36" s="153"/>
      <c r="H36" s="154">
        <f>I35</f>
        <v>0</v>
      </c>
      <c r="I36" s="271"/>
      <c r="J36" s="272"/>
      <c r="K36" s="275"/>
      <c r="L36" s="276"/>
      <c r="M36" s="276"/>
      <c r="N36" s="268"/>
      <c r="O36" s="253"/>
      <c r="P36" s="254"/>
      <c r="Q36" s="254"/>
      <c r="R36" s="254"/>
      <c r="S36" s="255"/>
      <c r="T36" s="177" t="s">
        <v>161</v>
      </c>
      <c r="U36" s="114"/>
      <c r="V36" s="178"/>
      <c r="W36" s="163" t="str">
        <f>IF(W35="","",VLOOKUP(W35,シフト記号表!$C$6:$L$47,10,FALSE))</f>
        <v/>
      </c>
      <c r="X36" s="164" t="str">
        <f>IF(X35="","",VLOOKUP(X35,シフト記号表!$C$6:$L$47,10,FALSE))</f>
        <v/>
      </c>
      <c r="Y36" s="164" t="str">
        <f>IF(Y35="","",VLOOKUP(Y35,シフト記号表!$C$6:$L$47,10,FALSE))</f>
        <v/>
      </c>
      <c r="Z36" s="164" t="str">
        <f>IF(Z35="","",VLOOKUP(Z35,シフト記号表!$C$6:$L$47,10,FALSE))</f>
        <v/>
      </c>
      <c r="AA36" s="164" t="str">
        <f>IF(AA35="","",VLOOKUP(AA35,シフト記号表!$C$6:$L$47,10,FALSE))</f>
        <v/>
      </c>
      <c r="AB36" s="164" t="str">
        <f>IF(AB35="","",VLOOKUP(AB35,シフト記号表!$C$6:$L$47,10,FALSE))</f>
        <v/>
      </c>
      <c r="AC36" s="165" t="str">
        <f>IF(AC35="","",VLOOKUP(AC35,シフト記号表!$C$6:$L$47,10,FALSE))</f>
        <v/>
      </c>
      <c r="AD36" s="163" t="str">
        <f>IF(AD35="","",VLOOKUP(AD35,シフト記号表!$C$6:$L$47,10,FALSE))</f>
        <v/>
      </c>
      <c r="AE36" s="164" t="str">
        <f>IF(AE35="","",VLOOKUP(AE35,シフト記号表!$C$6:$L$47,10,FALSE))</f>
        <v/>
      </c>
      <c r="AF36" s="164" t="str">
        <f>IF(AF35="","",VLOOKUP(AF35,シフト記号表!$C$6:$L$47,10,FALSE))</f>
        <v/>
      </c>
      <c r="AG36" s="164" t="str">
        <f>IF(AG35="","",VLOOKUP(AG35,シフト記号表!$C$6:$L$47,10,FALSE))</f>
        <v/>
      </c>
      <c r="AH36" s="164" t="str">
        <f>IF(AH35="","",VLOOKUP(AH35,シフト記号表!$C$6:$L$47,10,FALSE))</f>
        <v/>
      </c>
      <c r="AI36" s="164" t="str">
        <f>IF(AI35="","",VLOOKUP(AI35,シフト記号表!$C$6:$L$47,10,FALSE))</f>
        <v/>
      </c>
      <c r="AJ36" s="165" t="str">
        <f>IF(AJ35="","",VLOOKUP(AJ35,シフト記号表!$C$6:$L$47,10,FALSE))</f>
        <v/>
      </c>
      <c r="AK36" s="163" t="str">
        <f>IF(AK35="","",VLOOKUP(AK35,シフト記号表!$C$6:$L$47,10,FALSE))</f>
        <v/>
      </c>
      <c r="AL36" s="164" t="str">
        <f>IF(AL35="","",VLOOKUP(AL35,シフト記号表!$C$6:$L$47,10,FALSE))</f>
        <v/>
      </c>
      <c r="AM36" s="164" t="str">
        <f>IF(AM35="","",VLOOKUP(AM35,シフト記号表!$C$6:$L$47,10,FALSE))</f>
        <v/>
      </c>
      <c r="AN36" s="164" t="str">
        <f>IF(AN35="","",VLOOKUP(AN35,シフト記号表!$C$6:$L$47,10,FALSE))</f>
        <v/>
      </c>
      <c r="AO36" s="164" t="str">
        <f>IF(AO35="","",VLOOKUP(AO35,シフト記号表!$C$6:$L$47,10,FALSE))</f>
        <v/>
      </c>
      <c r="AP36" s="164" t="str">
        <f>IF(AP35="","",VLOOKUP(AP35,シフト記号表!$C$6:$L$47,10,FALSE))</f>
        <v/>
      </c>
      <c r="AQ36" s="165" t="str">
        <f>IF(AQ35="","",VLOOKUP(AQ35,シフト記号表!$C$6:$L$47,10,FALSE))</f>
        <v/>
      </c>
      <c r="AR36" s="163" t="str">
        <f>IF(AR35="","",VLOOKUP(AR35,シフト記号表!$C$6:$L$47,10,FALSE))</f>
        <v/>
      </c>
      <c r="AS36" s="164" t="str">
        <f>IF(AS35="","",VLOOKUP(AS35,シフト記号表!$C$6:$L$47,10,FALSE))</f>
        <v/>
      </c>
      <c r="AT36" s="164" t="str">
        <f>IF(AT35="","",VLOOKUP(AT35,シフト記号表!$C$6:$L$47,10,FALSE))</f>
        <v/>
      </c>
      <c r="AU36" s="164" t="str">
        <f>IF(AU35="","",VLOOKUP(AU35,シフト記号表!$C$6:$L$47,10,FALSE))</f>
        <v/>
      </c>
      <c r="AV36" s="164" t="str">
        <f>IF(AV35="","",VLOOKUP(AV35,シフト記号表!$C$6:$L$47,10,FALSE))</f>
        <v/>
      </c>
      <c r="AW36" s="164" t="str">
        <f>IF(AW35="","",VLOOKUP(AW35,シフト記号表!$C$6:$L$47,10,FALSE))</f>
        <v/>
      </c>
      <c r="AX36" s="165" t="str">
        <f>IF(AX35="","",VLOOKUP(AX35,シフト記号表!$C$6:$L$47,10,FALSE))</f>
        <v/>
      </c>
      <c r="AY36" s="163" t="str">
        <f>IF(AY35="","",VLOOKUP(AY35,シフト記号表!$C$6:$L$47,10,FALSE))</f>
        <v/>
      </c>
      <c r="AZ36" s="164" t="str">
        <f>IF(AZ35="","",VLOOKUP(AZ35,シフト記号表!$C$6:$L$47,10,FALSE))</f>
        <v/>
      </c>
      <c r="BA36" s="164" t="str">
        <f>IF(BA35="","",VLOOKUP(BA35,シフト記号表!$C$6:$L$47,10,FALSE))</f>
        <v/>
      </c>
      <c r="BB36" s="260">
        <f>IF($BE$3="４週",SUM(W36:AX36),IF($BE$3="暦月",SUM(W36:BA36),""))</f>
        <v>0</v>
      </c>
      <c r="BC36" s="261"/>
      <c r="BD36" s="262">
        <f>IF($BE$3="４週",BB36/4,IF($BE$3="暦月",(BB36/($BE$8/7)),""))</f>
        <v>0</v>
      </c>
      <c r="BE36" s="261"/>
      <c r="BF36" s="195"/>
      <c r="BG36" s="196"/>
      <c r="BH36" s="196"/>
      <c r="BI36" s="196"/>
      <c r="BJ36" s="197"/>
    </row>
    <row r="37" spans="2:62" ht="20.25" customHeight="1" x14ac:dyDescent="0.4">
      <c r="B37" s="263">
        <f>B35+1</f>
        <v>12</v>
      </c>
      <c r="C37" s="265"/>
      <c r="D37" s="266"/>
      <c r="E37" s="153"/>
      <c r="F37" s="154"/>
      <c r="G37" s="153"/>
      <c r="H37" s="154"/>
      <c r="I37" s="269"/>
      <c r="J37" s="270"/>
      <c r="K37" s="273"/>
      <c r="L37" s="274"/>
      <c r="M37" s="274"/>
      <c r="N37" s="266"/>
      <c r="O37" s="253"/>
      <c r="P37" s="254"/>
      <c r="Q37" s="254"/>
      <c r="R37" s="254"/>
      <c r="S37" s="255"/>
      <c r="T37" s="176"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56"/>
      <c r="BC37" s="257"/>
      <c r="BD37" s="258"/>
      <c r="BE37" s="259"/>
      <c r="BF37" s="192"/>
      <c r="BG37" s="193"/>
      <c r="BH37" s="193"/>
      <c r="BI37" s="193"/>
      <c r="BJ37" s="194"/>
    </row>
    <row r="38" spans="2:62" ht="20.25" customHeight="1" x14ac:dyDescent="0.4">
      <c r="B38" s="264"/>
      <c r="C38" s="267"/>
      <c r="D38" s="268"/>
      <c r="E38" s="153"/>
      <c r="F38" s="154">
        <f>C37</f>
        <v>0</v>
      </c>
      <c r="G38" s="153"/>
      <c r="H38" s="154">
        <f>I37</f>
        <v>0</v>
      </c>
      <c r="I38" s="271"/>
      <c r="J38" s="272"/>
      <c r="K38" s="275"/>
      <c r="L38" s="276"/>
      <c r="M38" s="276"/>
      <c r="N38" s="268"/>
      <c r="O38" s="253"/>
      <c r="P38" s="254"/>
      <c r="Q38" s="254"/>
      <c r="R38" s="254"/>
      <c r="S38" s="255"/>
      <c r="T38" s="177" t="s">
        <v>161</v>
      </c>
      <c r="U38" s="114"/>
      <c r="V38" s="178"/>
      <c r="W38" s="163" t="str">
        <f>IF(W37="","",VLOOKUP(W37,シフト記号表!$C$6:$L$47,10,FALSE))</f>
        <v/>
      </c>
      <c r="X38" s="164" t="str">
        <f>IF(X37="","",VLOOKUP(X37,シフト記号表!$C$6:$L$47,10,FALSE))</f>
        <v/>
      </c>
      <c r="Y38" s="164" t="str">
        <f>IF(Y37="","",VLOOKUP(Y37,シフト記号表!$C$6:$L$47,10,FALSE))</f>
        <v/>
      </c>
      <c r="Z38" s="164" t="str">
        <f>IF(Z37="","",VLOOKUP(Z37,シフト記号表!$C$6:$L$47,10,FALSE))</f>
        <v/>
      </c>
      <c r="AA38" s="164" t="str">
        <f>IF(AA37="","",VLOOKUP(AA37,シフト記号表!$C$6:$L$47,10,FALSE))</f>
        <v/>
      </c>
      <c r="AB38" s="164" t="str">
        <f>IF(AB37="","",VLOOKUP(AB37,シフト記号表!$C$6:$L$47,10,FALSE))</f>
        <v/>
      </c>
      <c r="AC38" s="165" t="str">
        <f>IF(AC37="","",VLOOKUP(AC37,シフト記号表!$C$6:$L$47,10,FALSE))</f>
        <v/>
      </c>
      <c r="AD38" s="163" t="str">
        <f>IF(AD37="","",VLOOKUP(AD37,シフト記号表!$C$6:$L$47,10,FALSE))</f>
        <v/>
      </c>
      <c r="AE38" s="164" t="str">
        <f>IF(AE37="","",VLOOKUP(AE37,シフト記号表!$C$6:$L$47,10,FALSE))</f>
        <v/>
      </c>
      <c r="AF38" s="164" t="str">
        <f>IF(AF37="","",VLOOKUP(AF37,シフト記号表!$C$6:$L$47,10,FALSE))</f>
        <v/>
      </c>
      <c r="AG38" s="164" t="str">
        <f>IF(AG37="","",VLOOKUP(AG37,シフト記号表!$C$6:$L$47,10,FALSE))</f>
        <v/>
      </c>
      <c r="AH38" s="164" t="str">
        <f>IF(AH37="","",VLOOKUP(AH37,シフト記号表!$C$6:$L$47,10,FALSE))</f>
        <v/>
      </c>
      <c r="AI38" s="164" t="str">
        <f>IF(AI37="","",VLOOKUP(AI37,シフト記号表!$C$6:$L$47,10,FALSE))</f>
        <v/>
      </c>
      <c r="AJ38" s="165" t="str">
        <f>IF(AJ37="","",VLOOKUP(AJ37,シフト記号表!$C$6:$L$47,10,FALSE))</f>
        <v/>
      </c>
      <c r="AK38" s="163" t="str">
        <f>IF(AK37="","",VLOOKUP(AK37,シフト記号表!$C$6:$L$47,10,FALSE))</f>
        <v/>
      </c>
      <c r="AL38" s="164" t="str">
        <f>IF(AL37="","",VLOOKUP(AL37,シフト記号表!$C$6:$L$47,10,FALSE))</f>
        <v/>
      </c>
      <c r="AM38" s="164" t="str">
        <f>IF(AM37="","",VLOOKUP(AM37,シフト記号表!$C$6:$L$47,10,FALSE))</f>
        <v/>
      </c>
      <c r="AN38" s="164" t="str">
        <f>IF(AN37="","",VLOOKUP(AN37,シフト記号表!$C$6:$L$47,10,FALSE))</f>
        <v/>
      </c>
      <c r="AO38" s="164" t="str">
        <f>IF(AO37="","",VLOOKUP(AO37,シフト記号表!$C$6:$L$47,10,FALSE))</f>
        <v/>
      </c>
      <c r="AP38" s="164" t="str">
        <f>IF(AP37="","",VLOOKUP(AP37,シフト記号表!$C$6:$L$47,10,FALSE))</f>
        <v/>
      </c>
      <c r="AQ38" s="165" t="str">
        <f>IF(AQ37="","",VLOOKUP(AQ37,シフト記号表!$C$6:$L$47,10,FALSE))</f>
        <v/>
      </c>
      <c r="AR38" s="163" t="str">
        <f>IF(AR37="","",VLOOKUP(AR37,シフト記号表!$C$6:$L$47,10,FALSE))</f>
        <v/>
      </c>
      <c r="AS38" s="164" t="str">
        <f>IF(AS37="","",VLOOKUP(AS37,シフト記号表!$C$6:$L$47,10,FALSE))</f>
        <v/>
      </c>
      <c r="AT38" s="164" t="str">
        <f>IF(AT37="","",VLOOKUP(AT37,シフト記号表!$C$6:$L$47,10,FALSE))</f>
        <v/>
      </c>
      <c r="AU38" s="164" t="str">
        <f>IF(AU37="","",VLOOKUP(AU37,シフト記号表!$C$6:$L$47,10,FALSE))</f>
        <v/>
      </c>
      <c r="AV38" s="164" t="str">
        <f>IF(AV37="","",VLOOKUP(AV37,シフト記号表!$C$6:$L$47,10,FALSE))</f>
        <v/>
      </c>
      <c r="AW38" s="164" t="str">
        <f>IF(AW37="","",VLOOKUP(AW37,シフト記号表!$C$6:$L$47,10,FALSE))</f>
        <v/>
      </c>
      <c r="AX38" s="165" t="str">
        <f>IF(AX37="","",VLOOKUP(AX37,シフト記号表!$C$6:$L$47,10,FALSE))</f>
        <v/>
      </c>
      <c r="AY38" s="163" t="str">
        <f>IF(AY37="","",VLOOKUP(AY37,シフト記号表!$C$6:$L$47,10,FALSE))</f>
        <v/>
      </c>
      <c r="AZ38" s="164" t="str">
        <f>IF(AZ37="","",VLOOKUP(AZ37,シフト記号表!$C$6:$L$47,10,FALSE))</f>
        <v/>
      </c>
      <c r="BA38" s="164" t="str">
        <f>IF(BA37="","",VLOOKUP(BA37,シフト記号表!$C$6:$L$47,10,FALSE))</f>
        <v/>
      </c>
      <c r="BB38" s="260">
        <f>IF($BE$3="４週",SUM(W38:AX38),IF($BE$3="暦月",SUM(W38:BA38),""))</f>
        <v>0</v>
      </c>
      <c r="BC38" s="261"/>
      <c r="BD38" s="262">
        <f>IF($BE$3="４週",BB38/4,IF($BE$3="暦月",(BB38/($BE$8/7)),""))</f>
        <v>0</v>
      </c>
      <c r="BE38" s="261"/>
      <c r="BF38" s="195"/>
      <c r="BG38" s="196"/>
      <c r="BH38" s="196"/>
      <c r="BI38" s="196"/>
      <c r="BJ38" s="197"/>
    </row>
    <row r="39" spans="2:62" ht="20.25" customHeight="1" x14ac:dyDescent="0.4">
      <c r="B39" s="263">
        <f>B37+1</f>
        <v>13</v>
      </c>
      <c r="C39" s="265"/>
      <c r="D39" s="266"/>
      <c r="E39" s="153"/>
      <c r="F39" s="154"/>
      <c r="G39" s="153"/>
      <c r="H39" s="154"/>
      <c r="I39" s="269"/>
      <c r="J39" s="270"/>
      <c r="K39" s="273"/>
      <c r="L39" s="274"/>
      <c r="M39" s="274"/>
      <c r="N39" s="266"/>
      <c r="O39" s="253"/>
      <c r="P39" s="254"/>
      <c r="Q39" s="254"/>
      <c r="R39" s="254"/>
      <c r="S39" s="255"/>
      <c r="T39" s="176"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56"/>
      <c r="BC39" s="257"/>
      <c r="BD39" s="258"/>
      <c r="BE39" s="259"/>
      <c r="BF39" s="192"/>
      <c r="BG39" s="193"/>
      <c r="BH39" s="193"/>
      <c r="BI39" s="193"/>
      <c r="BJ39" s="194"/>
    </row>
    <row r="40" spans="2:62" ht="20.25" customHeight="1" x14ac:dyDescent="0.4">
      <c r="B40" s="264"/>
      <c r="C40" s="267"/>
      <c r="D40" s="268"/>
      <c r="E40" s="153"/>
      <c r="F40" s="154">
        <f>C39</f>
        <v>0</v>
      </c>
      <c r="G40" s="153"/>
      <c r="H40" s="154">
        <f>I39</f>
        <v>0</v>
      </c>
      <c r="I40" s="271"/>
      <c r="J40" s="272"/>
      <c r="K40" s="275"/>
      <c r="L40" s="276"/>
      <c r="M40" s="276"/>
      <c r="N40" s="268"/>
      <c r="O40" s="253"/>
      <c r="P40" s="254"/>
      <c r="Q40" s="254"/>
      <c r="R40" s="254"/>
      <c r="S40" s="255"/>
      <c r="T40" s="177" t="s">
        <v>161</v>
      </c>
      <c r="U40" s="114"/>
      <c r="V40" s="178"/>
      <c r="W40" s="163" t="str">
        <f>IF(W39="","",VLOOKUP(W39,シフト記号表!$C$6:$L$47,10,FALSE))</f>
        <v/>
      </c>
      <c r="X40" s="164" t="str">
        <f>IF(X39="","",VLOOKUP(X39,シフト記号表!$C$6:$L$47,10,FALSE))</f>
        <v/>
      </c>
      <c r="Y40" s="164" t="str">
        <f>IF(Y39="","",VLOOKUP(Y39,シフト記号表!$C$6:$L$47,10,FALSE))</f>
        <v/>
      </c>
      <c r="Z40" s="164" t="str">
        <f>IF(Z39="","",VLOOKUP(Z39,シフト記号表!$C$6:$L$47,10,FALSE))</f>
        <v/>
      </c>
      <c r="AA40" s="164" t="str">
        <f>IF(AA39="","",VLOOKUP(AA39,シフト記号表!$C$6:$L$47,10,FALSE))</f>
        <v/>
      </c>
      <c r="AB40" s="164" t="str">
        <f>IF(AB39="","",VLOOKUP(AB39,シフト記号表!$C$6:$L$47,10,FALSE))</f>
        <v/>
      </c>
      <c r="AC40" s="165" t="str">
        <f>IF(AC39="","",VLOOKUP(AC39,シフト記号表!$C$6:$L$47,10,FALSE))</f>
        <v/>
      </c>
      <c r="AD40" s="163" t="str">
        <f>IF(AD39="","",VLOOKUP(AD39,シフト記号表!$C$6:$L$47,10,FALSE))</f>
        <v/>
      </c>
      <c r="AE40" s="164" t="str">
        <f>IF(AE39="","",VLOOKUP(AE39,シフト記号表!$C$6:$L$47,10,FALSE))</f>
        <v/>
      </c>
      <c r="AF40" s="164" t="str">
        <f>IF(AF39="","",VLOOKUP(AF39,シフト記号表!$C$6:$L$47,10,FALSE))</f>
        <v/>
      </c>
      <c r="AG40" s="164" t="str">
        <f>IF(AG39="","",VLOOKUP(AG39,シフト記号表!$C$6:$L$47,10,FALSE))</f>
        <v/>
      </c>
      <c r="AH40" s="164" t="str">
        <f>IF(AH39="","",VLOOKUP(AH39,シフト記号表!$C$6:$L$47,10,FALSE))</f>
        <v/>
      </c>
      <c r="AI40" s="164" t="str">
        <f>IF(AI39="","",VLOOKUP(AI39,シフト記号表!$C$6:$L$47,10,FALSE))</f>
        <v/>
      </c>
      <c r="AJ40" s="165" t="str">
        <f>IF(AJ39="","",VLOOKUP(AJ39,シフト記号表!$C$6:$L$47,10,FALSE))</f>
        <v/>
      </c>
      <c r="AK40" s="163" t="str">
        <f>IF(AK39="","",VLOOKUP(AK39,シフト記号表!$C$6:$L$47,10,FALSE))</f>
        <v/>
      </c>
      <c r="AL40" s="164" t="str">
        <f>IF(AL39="","",VLOOKUP(AL39,シフト記号表!$C$6:$L$47,10,FALSE))</f>
        <v/>
      </c>
      <c r="AM40" s="164" t="str">
        <f>IF(AM39="","",VLOOKUP(AM39,シフト記号表!$C$6:$L$47,10,FALSE))</f>
        <v/>
      </c>
      <c r="AN40" s="164" t="str">
        <f>IF(AN39="","",VLOOKUP(AN39,シフト記号表!$C$6:$L$47,10,FALSE))</f>
        <v/>
      </c>
      <c r="AO40" s="164" t="str">
        <f>IF(AO39="","",VLOOKUP(AO39,シフト記号表!$C$6:$L$47,10,FALSE))</f>
        <v/>
      </c>
      <c r="AP40" s="164" t="str">
        <f>IF(AP39="","",VLOOKUP(AP39,シフト記号表!$C$6:$L$47,10,FALSE))</f>
        <v/>
      </c>
      <c r="AQ40" s="165" t="str">
        <f>IF(AQ39="","",VLOOKUP(AQ39,シフト記号表!$C$6:$L$47,10,FALSE))</f>
        <v/>
      </c>
      <c r="AR40" s="163" t="str">
        <f>IF(AR39="","",VLOOKUP(AR39,シフト記号表!$C$6:$L$47,10,FALSE))</f>
        <v/>
      </c>
      <c r="AS40" s="164" t="str">
        <f>IF(AS39="","",VLOOKUP(AS39,シフト記号表!$C$6:$L$47,10,FALSE))</f>
        <v/>
      </c>
      <c r="AT40" s="164" t="str">
        <f>IF(AT39="","",VLOOKUP(AT39,シフト記号表!$C$6:$L$47,10,FALSE))</f>
        <v/>
      </c>
      <c r="AU40" s="164" t="str">
        <f>IF(AU39="","",VLOOKUP(AU39,シフト記号表!$C$6:$L$47,10,FALSE))</f>
        <v/>
      </c>
      <c r="AV40" s="164" t="str">
        <f>IF(AV39="","",VLOOKUP(AV39,シフト記号表!$C$6:$L$47,10,FALSE))</f>
        <v/>
      </c>
      <c r="AW40" s="164" t="str">
        <f>IF(AW39="","",VLOOKUP(AW39,シフト記号表!$C$6:$L$47,10,FALSE))</f>
        <v/>
      </c>
      <c r="AX40" s="165" t="str">
        <f>IF(AX39="","",VLOOKUP(AX39,シフト記号表!$C$6:$L$47,10,FALSE))</f>
        <v/>
      </c>
      <c r="AY40" s="163" t="str">
        <f>IF(AY39="","",VLOOKUP(AY39,シフト記号表!$C$6:$L$47,10,FALSE))</f>
        <v/>
      </c>
      <c r="AZ40" s="164" t="str">
        <f>IF(AZ39="","",VLOOKUP(AZ39,シフト記号表!$C$6:$L$47,10,FALSE))</f>
        <v/>
      </c>
      <c r="BA40" s="164" t="str">
        <f>IF(BA39="","",VLOOKUP(BA39,シフト記号表!$C$6:$L$47,10,FALSE))</f>
        <v/>
      </c>
      <c r="BB40" s="260">
        <f>IF($BE$3="４週",SUM(W40:AX40),IF($BE$3="暦月",SUM(W40:BA40),""))</f>
        <v>0</v>
      </c>
      <c r="BC40" s="261"/>
      <c r="BD40" s="262">
        <f>IF($BE$3="４週",BB40/4,IF($BE$3="暦月",(BB40/($BE$8/7)),""))</f>
        <v>0</v>
      </c>
      <c r="BE40" s="261"/>
      <c r="BF40" s="195"/>
      <c r="BG40" s="196"/>
      <c r="BH40" s="196"/>
      <c r="BI40" s="196"/>
      <c r="BJ40" s="197"/>
    </row>
    <row r="41" spans="2:62" ht="20.25" customHeight="1" x14ac:dyDescent="0.4">
      <c r="B41" s="263">
        <f>B39+1</f>
        <v>14</v>
      </c>
      <c r="C41" s="265"/>
      <c r="D41" s="266"/>
      <c r="E41" s="153"/>
      <c r="F41" s="154"/>
      <c r="G41" s="153"/>
      <c r="H41" s="154"/>
      <c r="I41" s="269"/>
      <c r="J41" s="270"/>
      <c r="K41" s="273"/>
      <c r="L41" s="274"/>
      <c r="M41" s="274"/>
      <c r="N41" s="266"/>
      <c r="O41" s="253"/>
      <c r="P41" s="254"/>
      <c r="Q41" s="254"/>
      <c r="R41" s="254"/>
      <c r="S41" s="255"/>
      <c r="T41" s="176"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56"/>
      <c r="BC41" s="257"/>
      <c r="BD41" s="258"/>
      <c r="BE41" s="259"/>
      <c r="BF41" s="192"/>
      <c r="BG41" s="193"/>
      <c r="BH41" s="193"/>
      <c r="BI41" s="193"/>
      <c r="BJ41" s="194"/>
    </row>
    <row r="42" spans="2:62" ht="20.25" customHeight="1" x14ac:dyDescent="0.4">
      <c r="B42" s="264"/>
      <c r="C42" s="267"/>
      <c r="D42" s="268"/>
      <c r="E42" s="153"/>
      <c r="F42" s="154">
        <f>C41</f>
        <v>0</v>
      </c>
      <c r="G42" s="153"/>
      <c r="H42" s="154">
        <f>I41</f>
        <v>0</v>
      </c>
      <c r="I42" s="271"/>
      <c r="J42" s="272"/>
      <c r="K42" s="275"/>
      <c r="L42" s="276"/>
      <c r="M42" s="276"/>
      <c r="N42" s="268"/>
      <c r="O42" s="253"/>
      <c r="P42" s="254"/>
      <c r="Q42" s="254"/>
      <c r="R42" s="254"/>
      <c r="S42" s="255"/>
      <c r="T42" s="177" t="s">
        <v>161</v>
      </c>
      <c r="U42" s="114"/>
      <c r="V42" s="178"/>
      <c r="W42" s="163" t="str">
        <f>IF(W41="","",VLOOKUP(W41,シフト記号表!$C$6:$L$47,10,FALSE))</f>
        <v/>
      </c>
      <c r="X42" s="164" t="str">
        <f>IF(X41="","",VLOOKUP(X41,シフト記号表!$C$6:$L$47,10,FALSE))</f>
        <v/>
      </c>
      <c r="Y42" s="164" t="str">
        <f>IF(Y41="","",VLOOKUP(Y41,シフト記号表!$C$6:$L$47,10,FALSE))</f>
        <v/>
      </c>
      <c r="Z42" s="164" t="str">
        <f>IF(Z41="","",VLOOKUP(Z41,シフト記号表!$C$6:$L$47,10,FALSE))</f>
        <v/>
      </c>
      <c r="AA42" s="164" t="str">
        <f>IF(AA41="","",VLOOKUP(AA41,シフト記号表!$C$6:$L$47,10,FALSE))</f>
        <v/>
      </c>
      <c r="AB42" s="164" t="str">
        <f>IF(AB41="","",VLOOKUP(AB41,シフト記号表!$C$6:$L$47,10,FALSE))</f>
        <v/>
      </c>
      <c r="AC42" s="165" t="str">
        <f>IF(AC41="","",VLOOKUP(AC41,シフト記号表!$C$6:$L$47,10,FALSE))</f>
        <v/>
      </c>
      <c r="AD42" s="163" t="str">
        <f>IF(AD41="","",VLOOKUP(AD41,シフト記号表!$C$6:$L$47,10,FALSE))</f>
        <v/>
      </c>
      <c r="AE42" s="164" t="str">
        <f>IF(AE41="","",VLOOKUP(AE41,シフト記号表!$C$6:$L$47,10,FALSE))</f>
        <v/>
      </c>
      <c r="AF42" s="164" t="str">
        <f>IF(AF41="","",VLOOKUP(AF41,シフト記号表!$C$6:$L$47,10,FALSE))</f>
        <v/>
      </c>
      <c r="AG42" s="164" t="str">
        <f>IF(AG41="","",VLOOKUP(AG41,シフト記号表!$C$6:$L$47,10,FALSE))</f>
        <v/>
      </c>
      <c r="AH42" s="164" t="str">
        <f>IF(AH41="","",VLOOKUP(AH41,シフト記号表!$C$6:$L$47,10,FALSE))</f>
        <v/>
      </c>
      <c r="AI42" s="164" t="str">
        <f>IF(AI41="","",VLOOKUP(AI41,シフト記号表!$C$6:$L$47,10,FALSE))</f>
        <v/>
      </c>
      <c r="AJ42" s="165" t="str">
        <f>IF(AJ41="","",VLOOKUP(AJ41,シフト記号表!$C$6:$L$47,10,FALSE))</f>
        <v/>
      </c>
      <c r="AK42" s="163" t="str">
        <f>IF(AK41="","",VLOOKUP(AK41,シフト記号表!$C$6:$L$47,10,FALSE))</f>
        <v/>
      </c>
      <c r="AL42" s="164" t="str">
        <f>IF(AL41="","",VLOOKUP(AL41,シフト記号表!$C$6:$L$47,10,FALSE))</f>
        <v/>
      </c>
      <c r="AM42" s="164" t="str">
        <f>IF(AM41="","",VLOOKUP(AM41,シフト記号表!$C$6:$L$47,10,FALSE))</f>
        <v/>
      </c>
      <c r="AN42" s="164" t="str">
        <f>IF(AN41="","",VLOOKUP(AN41,シフト記号表!$C$6:$L$47,10,FALSE))</f>
        <v/>
      </c>
      <c r="AO42" s="164" t="str">
        <f>IF(AO41="","",VLOOKUP(AO41,シフト記号表!$C$6:$L$47,10,FALSE))</f>
        <v/>
      </c>
      <c r="AP42" s="164" t="str">
        <f>IF(AP41="","",VLOOKUP(AP41,シフト記号表!$C$6:$L$47,10,FALSE))</f>
        <v/>
      </c>
      <c r="AQ42" s="165" t="str">
        <f>IF(AQ41="","",VLOOKUP(AQ41,シフト記号表!$C$6:$L$47,10,FALSE))</f>
        <v/>
      </c>
      <c r="AR42" s="163" t="str">
        <f>IF(AR41="","",VLOOKUP(AR41,シフト記号表!$C$6:$L$47,10,FALSE))</f>
        <v/>
      </c>
      <c r="AS42" s="164" t="str">
        <f>IF(AS41="","",VLOOKUP(AS41,シフト記号表!$C$6:$L$47,10,FALSE))</f>
        <v/>
      </c>
      <c r="AT42" s="164" t="str">
        <f>IF(AT41="","",VLOOKUP(AT41,シフト記号表!$C$6:$L$47,10,FALSE))</f>
        <v/>
      </c>
      <c r="AU42" s="164" t="str">
        <f>IF(AU41="","",VLOOKUP(AU41,シフト記号表!$C$6:$L$47,10,FALSE))</f>
        <v/>
      </c>
      <c r="AV42" s="164" t="str">
        <f>IF(AV41="","",VLOOKUP(AV41,シフト記号表!$C$6:$L$47,10,FALSE))</f>
        <v/>
      </c>
      <c r="AW42" s="164" t="str">
        <f>IF(AW41="","",VLOOKUP(AW41,シフト記号表!$C$6:$L$47,10,FALSE))</f>
        <v/>
      </c>
      <c r="AX42" s="165" t="str">
        <f>IF(AX41="","",VLOOKUP(AX41,シフト記号表!$C$6:$L$47,10,FALSE))</f>
        <v/>
      </c>
      <c r="AY42" s="163" t="str">
        <f>IF(AY41="","",VLOOKUP(AY41,シフト記号表!$C$6:$L$47,10,FALSE))</f>
        <v/>
      </c>
      <c r="AZ42" s="164" t="str">
        <f>IF(AZ41="","",VLOOKUP(AZ41,シフト記号表!$C$6:$L$47,10,FALSE))</f>
        <v/>
      </c>
      <c r="BA42" s="164" t="str">
        <f>IF(BA41="","",VLOOKUP(BA41,シフト記号表!$C$6:$L$47,10,FALSE))</f>
        <v/>
      </c>
      <c r="BB42" s="260">
        <f>IF($BE$3="４週",SUM(W42:AX42),IF($BE$3="暦月",SUM(W42:BA42),""))</f>
        <v>0</v>
      </c>
      <c r="BC42" s="261"/>
      <c r="BD42" s="262">
        <f>IF($BE$3="４週",BB42/4,IF($BE$3="暦月",(BB42/($BE$8/7)),""))</f>
        <v>0</v>
      </c>
      <c r="BE42" s="261"/>
      <c r="BF42" s="195"/>
      <c r="BG42" s="196"/>
      <c r="BH42" s="196"/>
      <c r="BI42" s="196"/>
      <c r="BJ42" s="197"/>
    </row>
    <row r="43" spans="2:62" ht="20.25" customHeight="1" x14ac:dyDescent="0.4">
      <c r="B43" s="263">
        <f>B41+1</f>
        <v>15</v>
      </c>
      <c r="C43" s="265"/>
      <c r="D43" s="266"/>
      <c r="E43" s="153"/>
      <c r="F43" s="154"/>
      <c r="G43" s="153"/>
      <c r="H43" s="154"/>
      <c r="I43" s="269"/>
      <c r="J43" s="270"/>
      <c r="K43" s="273"/>
      <c r="L43" s="274"/>
      <c r="M43" s="274"/>
      <c r="N43" s="266"/>
      <c r="O43" s="253"/>
      <c r="P43" s="254"/>
      <c r="Q43" s="254"/>
      <c r="R43" s="254"/>
      <c r="S43" s="255"/>
      <c r="T43" s="176"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56"/>
      <c r="BC43" s="257"/>
      <c r="BD43" s="258"/>
      <c r="BE43" s="259"/>
      <c r="BF43" s="192"/>
      <c r="BG43" s="193"/>
      <c r="BH43" s="193"/>
      <c r="BI43" s="193"/>
      <c r="BJ43" s="194"/>
    </row>
    <row r="44" spans="2:62" ht="20.25" customHeight="1" x14ac:dyDescent="0.4">
      <c r="B44" s="264"/>
      <c r="C44" s="267"/>
      <c r="D44" s="268"/>
      <c r="E44" s="153"/>
      <c r="F44" s="154">
        <f>C43</f>
        <v>0</v>
      </c>
      <c r="G44" s="153"/>
      <c r="H44" s="154">
        <f>I43</f>
        <v>0</v>
      </c>
      <c r="I44" s="271"/>
      <c r="J44" s="272"/>
      <c r="K44" s="275"/>
      <c r="L44" s="276"/>
      <c r="M44" s="276"/>
      <c r="N44" s="268"/>
      <c r="O44" s="253"/>
      <c r="P44" s="254"/>
      <c r="Q44" s="254"/>
      <c r="R44" s="254"/>
      <c r="S44" s="255"/>
      <c r="T44" s="177" t="s">
        <v>161</v>
      </c>
      <c r="U44" s="114"/>
      <c r="V44" s="178"/>
      <c r="W44" s="163" t="str">
        <f>IF(W43="","",VLOOKUP(W43,シフト記号表!$C$6:$L$47,10,FALSE))</f>
        <v/>
      </c>
      <c r="X44" s="164" t="str">
        <f>IF(X43="","",VLOOKUP(X43,シフト記号表!$C$6:$L$47,10,FALSE))</f>
        <v/>
      </c>
      <c r="Y44" s="164" t="str">
        <f>IF(Y43="","",VLOOKUP(Y43,シフト記号表!$C$6:$L$47,10,FALSE))</f>
        <v/>
      </c>
      <c r="Z44" s="164" t="str">
        <f>IF(Z43="","",VLOOKUP(Z43,シフト記号表!$C$6:$L$47,10,FALSE))</f>
        <v/>
      </c>
      <c r="AA44" s="164" t="str">
        <f>IF(AA43="","",VLOOKUP(AA43,シフト記号表!$C$6:$L$47,10,FALSE))</f>
        <v/>
      </c>
      <c r="AB44" s="164" t="str">
        <f>IF(AB43="","",VLOOKUP(AB43,シフト記号表!$C$6:$L$47,10,FALSE))</f>
        <v/>
      </c>
      <c r="AC44" s="165" t="str">
        <f>IF(AC43="","",VLOOKUP(AC43,シフト記号表!$C$6:$L$47,10,FALSE))</f>
        <v/>
      </c>
      <c r="AD44" s="163" t="str">
        <f>IF(AD43="","",VLOOKUP(AD43,シフト記号表!$C$6:$L$47,10,FALSE))</f>
        <v/>
      </c>
      <c r="AE44" s="164" t="str">
        <f>IF(AE43="","",VLOOKUP(AE43,シフト記号表!$C$6:$L$47,10,FALSE))</f>
        <v/>
      </c>
      <c r="AF44" s="164" t="str">
        <f>IF(AF43="","",VLOOKUP(AF43,シフト記号表!$C$6:$L$47,10,FALSE))</f>
        <v/>
      </c>
      <c r="AG44" s="164" t="str">
        <f>IF(AG43="","",VLOOKUP(AG43,シフト記号表!$C$6:$L$47,10,FALSE))</f>
        <v/>
      </c>
      <c r="AH44" s="164" t="str">
        <f>IF(AH43="","",VLOOKUP(AH43,シフト記号表!$C$6:$L$47,10,FALSE))</f>
        <v/>
      </c>
      <c r="AI44" s="164" t="str">
        <f>IF(AI43="","",VLOOKUP(AI43,シフト記号表!$C$6:$L$47,10,FALSE))</f>
        <v/>
      </c>
      <c r="AJ44" s="165" t="str">
        <f>IF(AJ43="","",VLOOKUP(AJ43,シフト記号表!$C$6:$L$47,10,FALSE))</f>
        <v/>
      </c>
      <c r="AK44" s="163" t="str">
        <f>IF(AK43="","",VLOOKUP(AK43,シフト記号表!$C$6:$L$47,10,FALSE))</f>
        <v/>
      </c>
      <c r="AL44" s="164" t="str">
        <f>IF(AL43="","",VLOOKUP(AL43,シフト記号表!$C$6:$L$47,10,FALSE))</f>
        <v/>
      </c>
      <c r="AM44" s="164" t="str">
        <f>IF(AM43="","",VLOOKUP(AM43,シフト記号表!$C$6:$L$47,10,FALSE))</f>
        <v/>
      </c>
      <c r="AN44" s="164" t="str">
        <f>IF(AN43="","",VLOOKUP(AN43,シフト記号表!$C$6:$L$47,10,FALSE))</f>
        <v/>
      </c>
      <c r="AO44" s="164" t="str">
        <f>IF(AO43="","",VLOOKUP(AO43,シフト記号表!$C$6:$L$47,10,FALSE))</f>
        <v/>
      </c>
      <c r="AP44" s="164" t="str">
        <f>IF(AP43="","",VLOOKUP(AP43,シフト記号表!$C$6:$L$47,10,FALSE))</f>
        <v/>
      </c>
      <c r="AQ44" s="165" t="str">
        <f>IF(AQ43="","",VLOOKUP(AQ43,シフト記号表!$C$6:$L$47,10,FALSE))</f>
        <v/>
      </c>
      <c r="AR44" s="163" t="str">
        <f>IF(AR43="","",VLOOKUP(AR43,シフト記号表!$C$6:$L$47,10,FALSE))</f>
        <v/>
      </c>
      <c r="AS44" s="164" t="str">
        <f>IF(AS43="","",VLOOKUP(AS43,シフト記号表!$C$6:$L$47,10,FALSE))</f>
        <v/>
      </c>
      <c r="AT44" s="164" t="str">
        <f>IF(AT43="","",VLOOKUP(AT43,シフト記号表!$C$6:$L$47,10,FALSE))</f>
        <v/>
      </c>
      <c r="AU44" s="164" t="str">
        <f>IF(AU43="","",VLOOKUP(AU43,シフト記号表!$C$6:$L$47,10,FALSE))</f>
        <v/>
      </c>
      <c r="AV44" s="164" t="str">
        <f>IF(AV43="","",VLOOKUP(AV43,シフト記号表!$C$6:$L$47,10,FALSE))</f>
        <v/>
      </c>
      <c r="AW44" s="164" t="str">
        <f>IF(AW43="","",VLOOKUP(AW43,シフト記号表!$C$6:$L$47,10,FALSE))</f>
        <v/>
      </c>
      <c r="AX44" s="165" t="str">
        <f>IF(AX43="","",VLOOKUP(AX43,シフト記号表!$C$6:$L$47,10,FALSE))</f>
        <v/>
      </c>
      <c r="AY44" s="163" t="str">
        <f>IF(AY43="","",VLOOKUP(AY43,シフト記号表!$C$6:$L$47,10,FALSE))</f>
        <v/>
      </c>
      <c r="AZ44" s="164" t="str">
        <f>IF(AZ43="","",VLOOKUP(AZ43,シフト記号表!$C$6:$L$47,10,FALSE))</f>
        <v/>
      </c>
      <c r="BA44" s="164" t="str">
        <f>IF(BA43="","",VLOOKUP(BA43,シフト記号表!$C$6:$L$47,10,FALSE))</f>
        <v/>
      </c>
      <c r="BB44" s="260">
        <f>IF($BE$3="４週",SUM(W44:AX44),IF($BE$3="暦月",SUM(W44:BA44),""))</f>
        <v>0</v>
      </c>
      <c r="BC44" s="261"/>
      <c r="BD44" s="262">
        <f>IF($BE$3="４週",BB44/4,IF($BE$3="暦月",(BB44/($BE$8/7)),""))</f>
        <v>0</v>
      </c>
      <c r="BE44" s="261"/>
      <c r="BF44" s="195"/>
      <c r="BG44" s="196"/>
      <c r="BH44" s="196"/>
      <c r="BI44" s="196"/>
      <c r="BJ44" s="197"/>
    </row>
    <row r="45" spans="2:62" ht="20.25" customHeight="1" x14ac:dyDescent="0.4">
      <c r="B45" s="263">
        <f>B43+1</f>
        <v>16</v>
      </c>
      <c r="C45" s="265"/>
      <c r="D45" s="266"/>
      <c r="E45" s="153"/>
      <c r="F45" s="154"/>
      <c r="G45" s="153"/>
      <c r="H45" s="154"/>
      <c r="I45" s="269"/>
      <c r="J45" s="270"/>
      <c r="K45" s="273"/>
      <c r="L45" s="274"/>
      <c r="M45" s="274"/>
      <c r="N45" s="266"/>
      <c r="O45" s="253"/>
      <c r="P45" s="254"/>
      <c r="Q45" s="254"/>
      <c r="R45" s="254"/>
      <c r="S45" s="255"/>
      <c r="T45" s="176"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56"/>
      <c r="BC45" s="257"/>
      <c r="BD45" s="258"/>
      <c r="BE45" s="259"/>
      <c r="BF45" s="192"/>
      <c r="BG45" s="193"/>
      <c r="BH45" s="193"/>
      <c r="BI45" s="193"/>
      <c r="BJ45" s="194"/>
    </row>
    <row r="46" spans="2:62" ht="20.25" customHeight="1" x14ac:dyDescent="0.4">
      <c r="B46" s="264"/>
      <c r="C46" s="267"/>
      <c r="D46" s="268"/>
      <c r="E46" s="153"/>
      <c r="F46" s="154">
        <f>C45</f>
        <v>0</v>
      </c>
      <c r="G46" s="153"/>
      <c r="H46" s="154">
        <f>I45</f>
        <v>0</v>
      </c>
      <c r="I46" s="271"/>
      <c r="J46" s="272"/>
      <c r="K46" s="275"/>
      <c r="L46" s="276"/>
      <c r="M46" s="276"/>
      <c r="N46" s="268"/>
      <c r="O46" s="253"/>
      <c r="P46" s="254"/>
      <c r="Q46" s="254"/>
      <c r="R46" s="254"/>
      <c r="S46" s="255"/>
      <c r="T46" s="177" t="s">
        <v>161</v>
      </c>
      <c r="U46" s="114"/>
      <c r="V46" s="178"/>
      <c r="W46" s="163" t="str">
        <f>IF(W45="","",VLOOKUP(W45,シフト記号表!$C$6:$L$47,10,FALSE))</f>
        <v/>
      </c>
      <c r="X46" s="164" t="str">
        <f>IF(X45="","",VLOOKUP(X45,シフト記号表!$C$6:$L$47,10,FALSE))</f>
        <v/>
      </c>
      <c r="Y46" s="164" t="str">
        <f>IF(Y45="","",VLOOKUP(Y45,シフト記号表!$C$6:$L$47,10,FALSE))</f>
        <v/>
      </c>
      <c r="Z46" s="164" t="str">
        <f>IF(Z45="","",VLOOKUP(Z45,シフト記号表!$C$6:$L$47,10,FALSE))</f>
        <v/>
      </c>
      <c r="AA46" s="164" t="str">
        <f>IF(AA45="","",VLOOKUP(AA45,シフト記号表!$C$6:$L$47,10,FALSE))</f>
        <v/>
      </c>
      <c r="AB46" s="164" t="str">
        <f>IF(AB45="","",VLOOKUP(AB45,シフト記号表!$C$6:$L$47,10,FALSE))</f>
        <v/>
      </c>
      <c r="AC46" s="165" t="str">
        <f>IF(AC45="","",VLOOKUP(AC45,シフト記号表!$C$6:$L$47,10,FALSE))</f>
        <v/>
      </c>
      <c r="AD46" s="163" t="str">
        <f>IF(AD45="","",VLOOKUP(AD45,シフト記号表!$C$6:$L$47,10,FALSE))</f>
        <v/>
      </c>
      <c r="AE46" s="164" t="str">
        <f>IF(AE45="","",VLOOKUP(AE45,シフト記号表!$C$6:$L$47,10,FALSE))</f>
        <v/>
      </c>
      <c r="AF46" s="164" t="str">
        <f>IF(AF45="","",VLOOKUP(AF45,シフト記号表!$C$6:$L$47,10,FALSE))</f>
        <v/>
      </c>
      <c r="AG46" s="164" t="str">
        <f>IF(AG45="","",VLOOKUP(AG45,シフト記号表!$C$6:$L$47,10,FALSE))</f>
        <v/>
      </c>
      <c r="AH46" s="164" t="str">
        <f>IF(AH45="","",VLOOKUP(AH45,シフト記号表!$C$6:$L$47,10,FALSE))</f>
        <v/>
      </c>
      <c r="AI46" s="164" t="str">
        <f>IF(AI45="","",VLOOKUP(AI45,シフト記号表!$C$6:$L$47,10,FALSE))</f>
        <v/>
      </c>
      <c r="AJ46" s="165" t="str">
        <f>IF(AJ45="","",VLOOKUP(AJ45,シフト記号表!$C$6:$L$47,10,FALSE))</f>
        <v/>
      </c>
      <c r="AK46" s="163" t="str">
        <f>IF(AK45="","",VLOOKUP(AK45,シフト記号表!$C$6:$L$47,10,FALSE))</f>
        <v/>
      </c>
      <c r="AL46" s="164" t="str">
        <f>IF(AL45="","",VLOOKUP(AL45,シフト記号表!$C$6:$L$47,10,FALSE))</f>
        <v/>
      </c>
      <c r="AM46" s="164" t="str">
        <f>IF(AM45="","",VLOOKUP(AM45,シフト記号表!$C$6:$L$47,10,FALSE))</f>
        <v/>
      </c>
      <c r="AN46" s="164" t="str">
        <f>IF(AN45="","",VLOOKUP(AN45,シフト記号表!$C$6:$L$47,10,FALSE))</f>
        <v/>
      </c>
      <c r="AO46" s="164" t="str">
        <f>IF(AO45="","",VLOOKUP(AO45,シフト記号表!$C$6:$L$47,10,FALSE))</f>
        <v/>
      </c>
      <c r="AP46" s="164" t="str">
        <f>IF(AP45="","",VLOOKUP(AP45,シフト記号表!$C$6:$L$47,10,FALSE))</f>
        <v/>
      </c>
      <c r="AQ46" s="165" t="str">
        <f>IF(AQ45="","",VLOOKUP(AQ45,シフト記号表!$C$6:$L$47,10,FALSE))</f>
        <v/>
      </c>
      <c r="AR46" s="163" t="str">
        <f>IF(AR45="","",VLOOKUP(AR45,シフト記号表!$C$6:$L$47,10,FALSE))</f>
        <v/>
      </c>
      <c r="AS46" s="164" t="str">
        <f>IF(AS45="","",VLOOKUP(AS45,シフト記号表!$C$6:$L$47,10,FALSE))</f>
        <v/>
      </c>
      <c r="AT46" s="164" t="str">
        <f>IF(AT45="","",VLOOKUP(AT45,シフト記号表!$C$6:$L$47,10,FALSE))</f>
        <v/>
      </c>
      <c r="AU46" s="164" t="str">
        <f>IF(AU45="","",VLOOKUP(AU45,シフト記号表!$C$6:$L$47,10,FALSE))</f>
        <v/>
      </c>
      <c r="AV46" s="164" t="str">
        <f>IF(AV45="","",VLOOKUP(AV45,シフト記号表!$C$6:$L$47,10,FALSE))</f>
        <v/>
      </c>
      <c r="AW46" s="164" t="str">
        <f>IF(AW45="","",VLOOKUP(AW45,シフト記号表!$C$6:$L$47,10,FALSE))</f>
        <v/>
      </c>
      <c r="AX46" s="165" t="str">
        <f>IF(AX45="","",VLOOKUP(AX45,シフト記号表!$C$6:$L$47,10,FALSE))</f>
        <v/>
      </c>
      <c r="AY46" s="163" t="str">
        <f>IF(AY45="","",VLOOKUP(AY45,シフト記号表!$C$6:$L$47,10,FALSE))</f>
        <v/>
      </c>
      <c r="AZ46" s="164" t="str">
        <f>IF(AZ45="","",VLOOKUP(AZ45,シフト記号表!$C$6:$L$47,10,FALSE))</f>
        <v/>
      </c>
      <c r="BA46" s="164" t="str">
        <f>IF(BA45="","",VLOOKUP(BA45,シフト記号表!$C$6:$L$47,10,FALSE))</f>
        <v/>
      </c>
      <c r="BB46" s="260">
        <f>IF($BE$3="４週",SUM(W46:AX46),IF($BE$3="暦月",SUM(W46:BA46),""))</f>
        <v>0</v>
      </c>
      <c r="BC46" s="261"/>
      <c r="BD46" s="262">
        <f>IF($BE$3="４週",BB46/4,IF($BE$3="暦月",(BB46/($BE$8/7)),""))</f>
        <v>0</v>
      </c>
      <c r="BE46" s="261"/>
      <c r="BF46" s="195"/>
      <c r="BG46" s="196"/>
      <c r="BH46" s="196"/>
      <c r="BI46" s="196"/>
      <c r="BJ46" s="197"/>
    </row>
    <row r="47" spans="2:62" ht="20.25" customHeight="1" x14ac:dyDescent="0.4">
      <c r="B47" s="263">
        <f>B45+1</f>
        <v>17</v>
      </c>
      <c r="C47" s="265"/>
      <c r="D47" s="266"/>
      <c r="E47" s="153"/>
      <c r="F47" s="154"/>
      <c r="G47" s="153"/>
      <c r="H47" s="154"/>
      <c r="I47" s="269"/>
      <c r="J47" s="270"/>
      <c r="K47" s="273"/>
      <c r="L47" s="274"/>
      <c r="M47" s="274"/>
      <c r="N47" s="266"/>
      <c r="O47" s="253"/>
      <c r="P47" s="254"/>
      <c r="Q47" s="254"/>
      <c r="R47" s="254"/>
      <c r="S47" s="255"/>
      <c r="T47" s="176"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56"/>
      <c r="BC47" s="257"/>
      <c r="BD47" s="258"/>
      <c r="BE47" s="259"/>
      <c r="BF47" s="192"/>
      <c r="BG47" s="193"/>
      <c r="BH47" s="193"/>
      <c r="BI47" s="193"/>
      <c r="BJ47" s="194"/>
    </row>
    <row r="48" spans="2:62" ht="20.25" customHeight="1" x14ac:dyDescent="0.4">
      <c r="B48" s="264"/>
      <c r="C48" s="267"/>
      <c r="D48" s="268"/>
      <c r="E48" s="153"/>
      <c r="F48" s="154">
        <f>C47</f>
        <v>0</v>
      </c>
      <c r="G48" s="153"/>
      <c r="H48" s="154">
        <f>I47</f>
        <v>0</v>
      </c>
      <c r="I48" s="271"/>
      <c r="J48" s="272"/>
      <c r="K48" s="275"/>
      <c r="L48" s="276"/>
      <c r="M48" s="276"/>
      <c r="N48" s="268"/>
      <c r="O48" s="253"/>
      <c r="P48" s="254"/>
      <c r="Q48" s="254"/>
      <c r="R48" s="254"/>
      <c r="S48" s="255"/>
      <c r="T48" s="177" t="s">
        <v>161</v>
      </c>
      <c r="U48" s="114"/>
      <c r="V48" s="178"/>
      <c r="W48" s="163" t="str">
        <f>IF(W47="","",VLOOKUP(W47,シフト記号表!$C$6:$L$47,10,FALSE))</f>
        <v/>
      </c>
      <c r="X48" s="164" t="str">
        <f>IF(X47="","",VLOOKUP(X47,シフト記号表!$C$6:$L$47,10,FALSE))</f>
        <v/>
      </c>
      <c r="Y48" s="164" t="str">
        <f>IF(Y47="","",VLOOKUP(Y47,シフト記号表!$C$6:$L$47,10,FALSE))</f>
        <v/>
      </c>
      <c r="Z48" s="164" t="str">
        <f>IF(Z47="","",VLOOKUP(Z47,シフト記号表!$C$6:$L$47,10,FALSE))</f>
        <v/>
      </c>
      <c r="AA48" s="164" t="str">
        <f>IF(AA47="","",VLOOKUP(AA47,シフト記号表!$C$6:$L$47,10,FALSE))</f>
        <v/>
      </c>
      <c r="AB48" s="164" t="str">
        <f>IF(AB47="","",VLOOKUP(AB47,シフト記号表!$C$6:$L$47,10,FALSE))</f>
        <v/>
      </c>
      <c r="AC48" s="165" t="str">
        <f>IF(AC47="","",VLOOKUP(AC47,シフト記号表!$C$6:$L$47,10,FALSE))</f>
        <v/>
      </c>
      <c r="AD48" s="163" t="str">
        <f>IF(AD47="","",VLOOKUP(AD47,シフト記号表!$C$6:$L$47,10,FALSE))</f>
        <v/>
      </c>
      <c r="AE48" s="164" t="str">
        <f>IF(AE47="","",VLOOKUP(AE47,シフト記号表!$C$6:$L$47,10,FALSE))</f>
        <v/>
      </c>
      <c r="AF48" s="164" t="str">
        <f>IF(AF47="","",VLOOKUP(AF47,シフト記号表!$C$6:$L$47,10,FALSE))</f>
        <v/>
      </c>
      <c r="AG48" s="164" t="str">
        <f>IF(AG47="","",VLOOKUP(AG47,シフト記号表!$C$6:$L$47,10,FALSE))</f>
        <v/>
      </c>
      <c r="AH48" s="164" t="str">
        <f>IF(AH47="","",VLOOKUP(AH47,シフト記号表!$C$6:$L$47,10,FALSE))</f>
        <v/>
      </c>
      <c r="AI48" s="164" t="str">
        <f>IF(AI47="","",VLOOKUP(AI47,シフト記号表!$C$6:$L$47,10,FALSE))</f>
        <v/>
      </c>
      <c r="AJ48" s="165" t="str">
        <f>IF(AJ47="","",VLOOKUP(AJ47,シフト記号表!$C$6:$L$47,10,FALSE))</f>
        <v/>
      </c>
      <c r="AK48" s="163" t="str">
        <f>IF(AK47="","",VLOOKUP(AK47,シフト記号表!$C$6:$L$47,10,FALSE))</f>
        <v/>
      </c>
      <c r="AL48" s="164" t="str">
        <f>IF(AL47="","",VLOOKUP(AL47,シフト記号表!$C$6:$L$47,10,FALSE))</f>
        <v/>
      </c>
      <c r="AM48" s="164" t="str">
        <f>IF(AM47="","",VLOOKUP(AM47,シフト記号表!$C$6:$L$47,10,FALSE))</f>
        <v/>
      </c>
      <c r="AN48" s="164" t="str">
        <f>IF(AN47="","",VLOOKUP(AN47,シフト記号表!$C$6:$L$47,10,FALSE))</f>
        <v/>
      </c>
      <c r="AO48" s="164" t="str">
        <f>IF(AO47="","",VLOOKUP(AO47,シフト記号表!$C$6:$L$47,10,FALSE))</f>
        <v/>
      </c>
      <c r="AP48" s="164" t="str">
        <f>IF(AP47="","",VLOOKUP(AP47,シフト記号表!$C$6:$L$47,10,FALSE))</f>
        <v/>
      </c>
      <c r="AQ48" s="165" t="str">
        <f>IF(AQ47="","",VLOOKUP(AQ47,シフト記号表!$C$6:$L$47,10,FALSE))</f>
        <v/>
      </c>
      <c r="AR48" s="163" t="str">
        <f>IF(AR47="","",VLOOKUP(AR47,シフト記号表!$C$6:$L$47,10,FALSE))</f>
        <v/>
      </c>
      <c r="AS48" s="164" t="str">
        <f>IF(AS47="","",VLOOKUP(AS47,シフト記号表!$C$6:$L$47,10,FALSE))</f>
        <v/>
      </c>
      <c r="AT48" s="164" t="str">
        <f>IF(AT47="","",VLOOKUP(AT47,シフト記号表!$C$6:$L$47,10,FALSE))</f>
        <v/>
      </c>
      <c r="AU48" s="164" t="str">
        <f>IF(AU47="","",VLOOKUP(AU47,シフト記号表!$C$6:$L$47,10,FALSE))</f>
        <v/>
      </c>
      <c r="AV48" s="164" t="str">
        <f>IF(AV47="","",VLOOKUP(AV47,シフト記号表!$C$6:$L$47,10,FALSE))</f>
        <v/>
      </c>
      <c r="AW48" s="164" t="str">
        <f>IF(AW47="","",VLOOKUP(AW47,シフト記号表!$C$6:$L$47,10,FALSE))</f>
        <v/>
      </c>
      <c r="AX48" s="165" t="str">
        <f>IF(AX47="","",VLOOKUP(AX47,シフト記号表!$C$6:$L$47,10,FALSE))</f>
        <v/>
      </c>
      <c r="AY48" s="163" t="str">
        <f>IF(AY47="","",VLOOKUP(AY47,シフト記号表!$C$6:$L$47,10,FALSE))</f>
        <v/>
      </c>
      <c r="AZ48" s="164" t="str">
        <f>IF(AZ47="","",VLOOKUP(AZ47,シフト記号表!$C$6:$L$47,10,FALSE))</f>
        <v/>
      </c>
      <c r="BA48" s="164" t="str">
        <f>IF(BA47="","",VLOOKUP(BA47,シフト記号表!$C$6:$L$47,10,FALSE))</f>
        <v/>
      </c>
      <c r="BB48" s="260">
        <f>IF($BE$3="４週",SUM(W48:AX48),IF($BE$3="暦月",SUM(W48:BA48),""))</f>
        <v>0</v>
      </c>
      <c r="BC48" s="261"/>
      <c r="BD48" s="262">
        <f>IF($BE$3="４週",BB48/4,IF($BE$3="暦月",(BB48/($BE$8/7)),""))</f>
        <v>0</v>
      </c>
      <c r="BE48" s="261"/>
      <c r="BF48" s="195"/>
      <c r="BG48" s="196"/>
      <c r="BH48" s="196"/>
      <c r="BI48" s="196"/>
      <c r="BJ48" s="197"/>
    </row>
    <row r="49" spans="2:62" ht="20.25" customHeight="1" x14ac:dyDescent="0.4">
      <c r="B49" s="263">
        <f>B47+1</f>
        <v>18</v>
      </c>
      <c r="C49" s="265"/>
      <c r="D49" s="266"/>
      <c r="E49" s="153"/>
      <c r="F49" s="154"/>
      <c r="G49" s="153"/>
      <c r="H49" s="154"/>
      <c r="I49" s="269"/>
      <c r="J49" s="270"/>
      <c r="K49" s="273"/>
      <c r="L49" s="274"/>
      <c r="M49" s="274"/>
      <c r="N49" s="266"/>
      <c r="O49" s="253"/>
      <c r="P49" s="254"/>
      <c r="Q49" s="254"/>
      <c r="R49" s="254"/>
      <c r="S49" s="255"/>
      <c r="T49" s="176"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56"/>
      <c r="BC49" s="257"/>
      <c r="BD49" s="258"/>
      <c r="BE49" s="259"/>
      <c r="BF49" s="192"/>
      <c r="BG49" s="193"/>
      <c r="BH49" s="193"/>
      <c r="BI49" s="193"/>
      <c r="BJ49" s="194"/>
    </row>
    <row r="50" spans="2:62" ht="20.25" customHeight="1" x14ac:dyDescent="0.4">
      <c r="B50" s="264"/>
      <c r="C50" s="267"/>
      <c r="D50" s="268"/>
      <c r="E50" s="153"/>
      <c r="F50" s="154">
        <f>C49</f>
        <v>0</v>
      </c>
      <c r="G50" s="153"/>
      <c r="H50" s="154">
        <f>I49</f>
        <v>0</v>
      </c>
      <c r="I50" s="271"/>
      <c r="J50" s="272"/>
      <c r="K50" s="275"/>
      <c r="L50" s="276"/>
      <c r="M50" s="276"/>
      <c r="N50" s="268"/>
      <c r="O50" s="253"/>
      <c r="P50" s="254"/>
      <c r="Q50" s="254"/>
      <c r="R50" s="254"/>
      <c r="S50" s="255"/>
      <c r="T50" s="177" t="s">
        <v>161</v>
      </c>
      <c r="U50" s="114"/>
      <c r="V50" s="178"/>
      <c r="W50" s="163" t="str">
        <f>IF(W49="","",VLOOKUP(W49,シフト記号表!$C$6:$L$47,10,FALSE))</f>
        <v/>
      </c>
      <c r="X50" s="164" t="str">
        <f>IF(X49="","",VLOOKUP(X49,シフト記号表!$C$6:$L$47,10,FALSE))</f>
        <v/>
      </c>
      <c r="Y50" s="164" t="str">
        <f>IF(Y49="","",VLOOKUP(Y49,シフト記号表!$C$6:$L$47,10,FALSE))</f>
        <v/>
      </c>
      <c r="Z50" s="164" t="str">
        <f>IF(Z49="","",VLOOKUP(Z49,シフト記号表!$C$6:$L$47,10,FALSE))</f>
        <v/>
      </c>
      <c r="AA50" s="164" t="str">
        <f>IF(AA49="","",VLOOKUP(AA49,シフト記号表!$C$6:$L$47,10,FALSE))</f>
        <v/>
      </c>
      <c r="AB50" s="164" t="str">
        <f>IF(AB49="","",VLOOKUP(AB49,シフト記号表!$C$6:$L$47,10,FALSE))</f>
        <v/>
      </c>
      <c r="AC50" s="165" t="str">
        <f>IF(AC49="","",VLOOKUP(AC49,シフト記号表!$C$6:$L$47,10,FALSE))</f>
        <v/>
      </c>
      <c r="AD50" s="163" t="str">
        <f>IF(AD49="","",VLOOKUP(AD49,シフト記号表!$C$6:$L$47,10,FALSE))</f>
        <v/>
      </c>
      <c r="AE50" s="164" t="str">
        <f>IF(AE49="","",VLOOKUP(AE49,シフト記号表!$C$6:$L$47,10,FALSE))</f>
        <v/>
      </c>
      <c r="AF50" s="164" t="str">
        <f>IF(AF49="","",VLOOKUP(AF49,シフト記号表!$C$6:$L$47,10,FALSE))</f>
        <v/>
      </c>
      <c r="AG50" s="164" t="str">
        <f>IF(AG49="","",VLOOKUP(AG49,シフト記号表!$C$6:$L$47,10,FALSE))</f>
        <v/>
      </c>
      <c r="AH50" s="164" t="str">
        <f>IF(AH49="","",VLOOKUP(AH49,シフト記号表!$C$6:$L$47,10,FALSE))</f>
        <v/>
      </c>
      <c r="AI50" s="164" t="str">
        <f>IF(AI49="","",VLOOKUP(AI49,シフト記号表!$C$6:$L$47,10,FALSE))</f>
        <v/>
      </c>
      <c r="AJ50" s="165" t="str">
        <f>IF(AJ49="","",VLOOKUP(AJ49,シフト記号表!$C$6:$L$47,10,FALSE))</f>
        <v/>
      </c>
      <c r="AK50" s="163" t="str">
        <f>IF(AK49="","",VLOOKUP(AK49,シフト記号表!$C$6:$L$47,10,FALSE))</f>
        <v/>
      </c>
      <c r="AL50" s="164" t="str">
        <f>IF(AL49="","",VLOOKUP(AL49,シフト記号表!$C$6:$L$47,10,FALSE))</f>
        <v/>
      </c>
      <c r="AM50" s="164" t="str">
        <f>IF(AM49="","",VLOOKUP(AM49,シフト記号表!$C$6:$L$47,10,FALSE))</f>
        <v/>
      </c>
      <c r="AN50" s="164" t="str">
        <f>IF(AN49="","",VLOOKUP(AN49,シフト記号表!$C$6:$L$47,10,FALSE))</f>
        <v/>
      </c>
      <c r="AO50" s="164" t="str">
        <f>IF(AO49="","",VLOOKUP(AO49,シフト記号表!$C$6:$L$47,10,FALSE))</f>
        <v/>
      </c>
      <c r="AP50" s="164" t="str">
        <f>IF(AP49="","",VLOOKUP(AP49,シフト記号表!$C$6:$L$47,10,FALSE))</f>
        <v/>
      </c>
      <c r="AQ50" s="165" t="str">
        <f>IF(AQ49="","",VLOOKUP(AQ49,シフト記号表!$C$6:$L$47,10,FALSE))</f>
        <v/>
      </c>
      <c r="AR50" s="163" t="str">
        <f>IF(AR49="","",VLOOKUP(AR49,シフト記号表!$C$6:$L$47,10,FALSE))</f>
        <v/>
      </c>
      <c r="AS50" s="164" t="str">
        <f>IF(AS49="","",VLOOKUP(AS49,シフト記号表!$C$6:$L$47,10,FALSE))</f>
        <v/>
      </c>
      <c r="AT50" s="164" t="str">
        <f>IF(AT49="","",VLOOKUP(AT49,シフト記号表!$C$6:$L$47,10,FALSE))</f>
        <v/>
      </c>
      <c r="AU50" s="164" t="str">
        <f>IF(AU49="","",VLOOKUP(AU49,シフト記号表!$C$6:$L$47,10,FALSE))</f>
        <v/>
      </c>
      <c r="AV50" s="164" t="str">
        <f>IF(AV49="","",VLOOKUP(AV49,シフト記号表!$C$6:$L$47,10,FALSE))</f>
        <v/>
      </c>
      <c r="AW50" s="164" t="str">
        <f>IF(AW49="","",VLOOKUP(AW49,シフト記号表!$C$6:$L$47,10,FALSE))</f>
        <v/>
      </c>
      <c r="AX50" s="165" t="str">
        <f>IF(AX49="","",VLOOKUP(AX49,シフト記号表!$C$6:$L$47,10,FALSE))</f>
        <v/>
      </c>
      <c r="AY50" s="163" t="str">
        <f>IF(AY49="","",VLOOKUP(AY49,シフト記号表!$C$6:$L$47,10,FALSE))</f>
        <v/>
      </c>
      <c r="AZ50" s="164" t="str">
        <f>IF(AZ49="","",VLOOKUP(AZ49,シフト記号表!$C$6:$L$47,10,FALSE))</f>
        <v/>
      </c>
      <c r="BA50" s="164" t="str">
        <f>IF(BA49="","",VLOOKUP(BA49,シフト記号表!$C$6:$L$47,10,FALSE))</f>
        <v/>
      </c>
      <c r="BB50" s="260">
        <f>IF($BE$3="４週",SUM(W50:AX50),IF($BE$3="暦月",SUM(W50:BA50),""))</f>
        <v>0</v>
      </c>
      <c r="BC50" s="261"/>
      <c r="BD50" s="262">
        <f>IF($BE$3="４週",BB50/4,IF($BE$3="暦月",(BB50/($BE$8/7)),""))</f>
        <v>0</v>
      </c>
      <c r="BE50" s="261"/>
      <c r="BF50" s="195"/>
      <c r="BG50" s="196"/>
      <c r="BH50" s="196"/>
      <c r="BI50" s="196"/>
      <c r="BJ50" s="197"/>
    </row>
    <row r="51" spans="2:62" ht="20.25" customHeight="1" x14ac:dyDescent="0.4">
      <c r="B51" s="263">
        <f>B49+1</f>
        <v>19</v>
      </c>
      <c r="C51" s="265"/>
      <c r="D51" s="266"/>
      <c r="E51" s="155"/>
      <c r="F51" s="156"/>
      <c r="G51" s="155"/>
      <c r="H51" s="156"/>
      <c r="I51" s="269"/>
      <c r="J51" s="270"/>
      <c r="K51" s="273"/>
      <c r="L51" s="274"/>
      <c r="M51" s="274"/>
      <c r="N51" s="266"/>
      <c r="O51" s="253"/>
      <c r="P51" s="254"/>
      <c r="Q51" s="254"/>
      <c r="R51" s="254"/>
      <c r="S51" s="255"/>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56"/>
      <c r="BC51" s="257"/>
      <c r="BD51" s="258"/>
      <c r="BE51" s="259"/>
      <c r="BF51" s="192"/>
      <c r="BG51" s="193"/>
      <c r="BH51" s="193"/>
      <c r="BI51" s="193"/>
      <c r="BJ51" s="194"/>
    </row>
    <row r="52" spans="2:62" ht="20.25" customHeight="1" x14ac:dyDescent="0.4">
      <c r="B52" s="264"/>
      <c r="C52" s="267"/>
      <c r="D52" s="268"/>
      <c r="E52" s="153"/>
      <c r="F52" s="154">
        <f>C51</f>
        <v>0</v>
      </c>
      <c r="G52" s="153"/>
      <c r="H52" s="154">
        <f>I51</f>
        <v>0</v>
      </c>
      <c r="I52" s="271"/>
      <c r="J52" s="272"/>
      <c r="K52" s="275"/>
      <c r="L52" s="276"/>
      <c r="M52" s="276"/>
      <c r="N52" s="268"/>
      <c r="O52" s="253"/>
      <c r="P52" s="254"/>
      <c r="Q52" s="254"/>
      <c r="R52" s="254"/>
      <c r="S52" s="255"/>
      <c r="T52" s="177" t="s">
        <v>161</v>
      </c>
      <c r="U52" s="107"/>
      <c r="V52" s="108"/>
      <c r="W52" s="163" t="str">
        <f>IF(W51="","",VLOOKUP(W51,シフト記号表!$C$6:$L$47,10,FALSE))</f>
        <v/>
      </c>
      <c r="X52" s="164" t="str">
        <f>IF(X51="","",VLOOKUP(X51,シフト記号表!$C$6:$L$47,10,FALSE))</f>
        <v/>
      </c>
      <c r="Y52" s="164" t="str">
        <f>IF(Y51="","",VLOOKUP(Y51,シフト記号表!$C$6:$L$47,10,FALSE))</f>
        <v/>
      </c>
      <c r="Z52" s="164" t="str">
        <f>IF(Z51="","",VLOOKUP(Z51,シフト記号表!$C$6:$L$47,10,FALSE))</f>
        <v/>
      </c>
      <c r="AA52" s="164" t="str">
        <f>IF(AA51="","",VLOOKUP(AA51,シフト記号表!$C$6:$L$47,10,FALSE))</f>
        <v/>
      </c>
      <c r="AB52" s="164" t="str">
        <f>IF(AB51="","",VLOOKUP(AB51,シフト記号表!$C$6:$L$47,10,FALSE))</f>
        <v/>
      </c>
      <c r="AC52" s="165" t="str">
        <f>IF(AC51="","",VLOOKUP(AC51,シフト記号表!$C$6:$L$47,10,FALSE))</f>
        <v/>
      </c>
      <c r="AD52" s="163" t="str">
        <f>IF(AD51="","",VLOOKUP(AD51,シフト記号表!$C$6:$L$47,10,FALSE))</f>
        <v/>
      </c>
      <c r="AE52" s="164" t="str">
        <f>IF(AE51="","",VLOOKUP(AE51,シフト記号表!$C$6:$L$47,10,FALSE))</f>
        <v/>
      </c>
      <c r="AF52" s="164" t="str">
        <f>IF(AF51="","",VLOOKUP(AF51,シフト記号表!$C$6:$L$47,10,FALSE))</f>
        <v/>
      </c>
      <c r="AG52" s="164" t="str">
        <f>IF(AG51="","",VLOOKUP(AG51,シフト記号表!$C$6:$L$47,10,FALSE))</f>
        <v/>
      </c>
      <c r="AH52" s="164" t="str">
        <f>IF(AH51="","",VLOOKUP(AH51,シフト記号表!$C$6:$L$47,10,FALSE))</f>
        <v/>
      </c>
      <c r="AI52" s="164" t="str">
        <f>IF(AI51="","",VLOOKUP(AI51,シフト記号表!$C$6:$L$47,10,FALSE))</f>
        <v/>
      </c>
      <c r="AJ52" s="165" t="str">
        <f>IF(AJ51="","",VLOOKUP(AJ51,シフト記号表!$C$6:$L$47,10,FALSE))</f>
        <v/>
      </c>
      <c r="AK52" s="163" t="str">
        <f>IF(AK51="","",VLOOKUP(AK51,シフト記号表!$C$6:$L$47,10,FALSE))</f>
        <v/>
      </c>
      <c r="AL52" s="164" t="str">
        <f>IF(AL51="","",VLOOKUP(AL51,シフト記号表!$C$6:$L$47,10,FALSE))</f>
        <v/>
      </c>
      <c r="AM52" s="164" t="str">
        <f>IF(AM51="","",VLOOKUP(AM51,シフト記号表!$C$6:$L$47,10,FALSE))</f>
        <v/>
      </c>
      <c r="AN52" s="164" t="str">
        <f>IF(AN51="","",VLOOKUP(AN51,シフト記号表!$C$6:$L$47,10,FALSE))</f>
        <v/>
      </c>
      <c r="AO52" s="164" t="str">
        <f>IF(AO51="","",VLOOKUP(AO51,シフト記号表!$C$6:$L$47,10,FALSE))</f>
        <v/>
      </c>
      <c r="AP52" s="164" t="str">
        <f>IF(AP51="","",VLOOKUP(AP51,シフト記号表!$C$6:$L$47,10,FALSE))</f>
        <v/>
      </c>
      <c r="AQ52" s="165" t="str">
        <f>IF(AQ51="","",VLOOKUP(AQ51,シフト記号表!$C$6:$L$47,10,FALSE))</f>
        <v/>
      </c>
      <c r="AR52" s="163" t="str">
        <f>IF(AR51="","",VLOOKUP(AR51,シフト記号表!$C$6:$L$47,10,FALSE))</f>
        <v/>
      </c>
      <c r="AS52" s="164" t="str">
        <f>IF(AS51="","",VLOOKUP(AS51,シフト記号表!$C$6:$L$47,10,FALSE))</f>
        <v/>
      </c>
      <c r="AT52" s="164" t="str">
        <f>IF(AT51="","",VLOOKUP(AT51,シフト記号表!$C$6:$L$47,10,FALSE))</f>
        <v/>
      </c>
      <c r="AU52" s="164" t="str">
        <f>IF(AU51="","",VLOOKUP(AU51,シフト記号表!$C$6:$L$47,10,FALSE))</f>
        <v/>
      </c>
      <c r="AV52" s="164" t="str">
        <f>IF(AV51="","",VLOOKUP(AV51,シフト記号表!$C$6:$L$47,10,FALSE))</f>
        <v/>
      </c>
      <c r="AW52" s="164" t="str">
        <f>IF(AW51="","",VLOOKUP(AW51,シフト記号表!$C$6:$L$47,10,FALSE))</f>
        <v/>
      </c>
      <c r="AX52" s="165" t="str">
        <f>IF(AX51="","",VLOOKUP(AX51,シフト記号表!$C$6:$L$47,10,FALSE))</f>
        <v/>
      </c>
      <c r="AY52" s="163" t="str">
        <f>IF(AY51="","",VLOOKUP(AY51,シフト記号表!$C$6:$L$47,10,FALSE))</f>
        <v/>
      </c>
      <c r="AZ52" s="164" t="str">
        <f>IF(AZ51="","",VLOOKUP(AZ51,シフト記号表!$C$6:$L$47,10,FALSE))</f>
        <v/>
      </c>
      <c r="BA52" s="164" t="str">
        <f>IF(BA51="","",VLOOKUP(BA51,シフト記号表!$C$6:$L$47,10,FALSE))</f>
        <v/>
      </c>
      <c r="BB52" s="260">
        <f>IF($BE$3="４週",SUM(W52:AX52),IF($BE$3="暦月",SUM(W52:BA52),""))</f>
        <v>0</v>
      </c>
      <c r="BC52" s="261"/>
      <c r="BD52" s="262">
        <f>IF($BE$3="４週",BB52/4,IF($BE$3="暦月",(BB52/($BE$8/7)),""))</f>
        <v>0</v>
      </c>
      <c r="BE52" s="261"/>
      <c r="BF52" s="195"/>
      <c r="BG52" s="196"/>
      <c r="BH52" s="196"/>
      <c r="BI52" s="196"/>
      <c r="BJ52" s="197"/>
    </row>
    <row r="53" spans="2:62" ht="20.25" customHeight="1" x14ac:dyDescent="0.4">
      <c r="B53" s="263">
        <f>B51+1</f>
        <v>20</v>
      </c>
      <c r="C53" s="265"/>
      <c r="D53" s="266"/>
      <c r="E53" s="155"/>
      <c r="F53" s="156"/>
      <c r="G53" s="155"/>
      <c r="H53" s="156"/>
      <c r="I53" s="269"/>
      <c r="J53" s="270"/>
      <c r="K53" s="273"/>
      <c r="L53" s="274"/>
      <c r="M53" s="274"/>
      <c r="N53" s="266"/>
      <c r="O53" s="253"/>
      <c r="P53" s="254"/>
      <c r="Q53" s="254"/>
      <c r="R53" s="254"/>
      <c r="S53" s="255"/>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56"/>
      <c r="BC53" s="257"/>
      <c r="BD53" s="258"/>
      <c r="BE53" s="259"/>
      <c r="BF53" s="192"/>
      <c r="BG53" s="193"/>
      <c r="BH53" s="193"/>
      <c r="BI53" s="193"/>
      <c r="BJ53" s="194"/>
    </row>
    <row r="54" spans="2:62" ht="20.25" customHeight="1" x14ac:dyDescent="0.4">
      <c r="B54" s="264"/>
      <c r="C54" s="267"/>
      <c r="D54" s="268"/>
      <c r="E54" s="153"/>
      <c r="F54" s="154">
        <f>C53</f>
        <v>0</v>
      </c>
      <c r="G54" s="153"/>
      <c r="H54" s="154">
        <f>I53</f>
        <v>0</v>
      </c>
      <c r="I54" s="271"/>
      <c r="J54" s="272"/>
      <c r="K54" s="275"/>
      <c r="L54" s="276"/>
      <c r="M54" s="276"/>
      <c r="N54" s="268"/>
      <c r="O54" s="253"/>
      <c r="P54" s="254"/>
      <c r="Q54" s="254"/>
      <c r="R54" s="254"/>
      <c r="S54" s="255"/>
      <c r="T54" s="177" t="s">
        <v>161</v>
      </c>
      <c r="U54" s="114"/>
      <c r="V54" s="178"/>
      <c r="W54" s="163" t="str">
        <f>IF(W53="","",VLOOKUP(W53,シフト記号表!$C$6:$L$47,10,FALSE))</f>
        <v/>
      </c>
      <c r="X54" s="164" t="str">
        <f>IF(X53="","",VLOOKUP(X53,シフト記号表!$C$6:$L$47,10,FALSE))</f>
        <v/>
      </c>
      <c r="Y54" s="164" t="str">
        <f>IF(Y53="","",VLOOKUP(Y53,シフト記号表!$C$6:$L$47,10,FALSE))</f>
        <v/>
      </c>
      <c r="Z54" s="164" t="str">
        <f>IF(Z53="","",VLOOKUP(Z53,シフト記号表!$C$6:$L$47,10,FALSE))</f>
        <v/>
      </c>
      <c r="AA54" s="164" t="str">
        <f>IF(AA53="","",VLOOKUP(AA53,シフト記号表!$C$6:$L$47,10,FALSE))</f>
        <v/>
      </c>
      <c r="AB54" s="164" t="str">
        <f>IF(AB53="","",VLOOKUP(AB53,シフト記号表!$C$6:$L$47,10,FALSE))</f>
        <v/>
      </c>
      <c r="AC54" s="165" t="str">
        <f>IF(AC53="","",VLOOKUP(AC53,シフト記号表!$C$6:$L$47,10,FALSE))</f>
        <v/>
      </c>
      <c r="AD54" s="163" t="str">
        <f>IF(AD53="","",VLOOKUP(AD53,シフト記号表!$C$6:$L$47,10,FALSE))</f>
        <v/>
      </c>
      <c r="AE54" s="164" t="str">
        <f>IF(AE53="","",VLOOKUP(AE53,シフト記号表!$C$6:$L$47,10,FALSE))</f>
        <v/>
      </c>
      <c r="AF54" s="164" t="str">
        <f>IF(AF53="","",VLOOKUP(AF53,シフト記号表!$C$6:$L$47,10,FALSE))</f>
        <v/>
      </c>
      <c r="AG54" s="164" t="str">
        <f>IF(AG53="","",VLOOKUP(AG53,シフト記号表!$C$6:$L$47,10,FALSE))</f>
        <v/>
      </c>
      <c r="AH54" s="164" t="str">
        <f>IF(AH53="","",VLOOKUP(AH53,シフト記号表!$C$6:$L$47,10,FALSE))</f>
        <v/>
      </c>
      <c r="AI54" s="164" t="str">
        <f>IF(AI53="","",VLOOKUP(AI53,シフト記号表!$C$6:$L$47,10,FALSE))</f>
        <v/>
      </c>
      <c r="AJ54" s="165" t="str">
        <f>IF(AJ53="","",VLOOKUP(AJ53,シフト記号表!$C$6:$L$47,10,FALSE))</f>
        <v/>
      </c>
      <c r="AK54" s="163" t="str">
        <f>IF(AK53="","",VLOOKUP(AK53,シフト記号表!$C$6:$L$47,10,FALSE))</f>
        <v/>
      </c>
      <c r="AL54" s="164" t="str">
        <f>IF(AL53="","",VLOOKUP(AL53,シフト記号表!$C$6:$L$47,10,FALSE))</f>
        <v/>
      </c>
      <c r="AM54" s="164" t="str">
        <f>IF(AM53="","",VLOOKUP(AM53,シフト記号表!$C$6:$L$47,10,FALSE))</f>
        <v/>
      </c>
      <c r="AN54" s="164" t="str">
        <f>IF(AN53="","",VLOOKUP(AN53,シフト記号表!$C$6:$L$47,10,FALSE))</f>
        <v/>
      </c>
      <c r="AO54" s="164" t="str">
        <f>IF(AO53="","",VLOOKUP(AO53,シフト記号表!$C$6:$L$47,10,FALSE))</f>
        <v/>
      </c>
      <c r="AP54" s="164" t="str">
        <f>IF(AP53="","",VLOOKUP(AP53,シフト記号表!$C$6:$L$47,10,FALSE))</f>
        <v/>
      </c>
      <c r="AQ54" s="165" t="str">
        <f>IF(AQ53="","",VLOOKUP(AQ53,シフト記号表!$C$6:$L$47,10,FALSE))</f>
        <v/>
      </c>
      <c r="AR54" s="163" t="str">
        <f>IF(AR53="","",VLOOKUP(AR53,シフト記号表!$C$6:$L$47,10,FALSE))</f>
        <v/>
      </c>
      <c r="AS54" s="164" t="str">
        <f>IF(AS53="","",VLOOKUP(AS53,シフト記号表!$C$6:$L$47,10,FALSE))</f>
        <v/>
      </c>
      <c r="AT54" s="164" t="str">
        <f>IF(AT53="","",VLOOKUP(AT53,シフト記号表!$C$6:$L$47,10,FALSE))</f>
        <v/>
      </c>
      <c r="AU54" s="164" t="str">
        <f>IF(AU53="","",VLOOKUP(AU53,シフト記号表!$C$6:$L$47,10,FALSE))</f>
        <v/>
      </c>
      <c r="AV54" s="164" t="str">
        <f>IF(AV53="","",VLOOKUP(AV53,シフト記号表!$C$6:$L$47,10,FALSE))</f>
        <v/>
      </c>
      <c r="AW54" s="164" t="str">
        <f>IF(AW53="","",VLOOKUP(AW53,シフト記号表!$C$6:$L$47,10,FALSE))</f>
        <v/>
      </c>
      <c r="AX54" s="165" t="str">
        <f>IF(AX53="","",VLOOKUP(AX53,シフト記号表!$C$6:$L$47,10,FALSE))</f>
        <v/>
      </c>
      <c r="AY54" s="163" t="str">
        <f>IF(AY53="","",VLOOKUP(AY53,シフト記号表!$C$6:$L$47,10,FALSE))</f>
        <v/>
      </c>
      <c r="AZ54" s="164" t="str">
        <f>IF(AZ53="","",VLOOKUP(AZ53,シフト記号表!$C$6:$L$47,10,FALSE))</f>
        <v/>
      </c>
      <c r="BA54" s="164" t="str">
        <f>IF(BA53="","",VLOOKUP(BA53,シフト記号表!$C$6:$L$47,10,FALSE))</f>
        <v/>
      </c>
      <c r="BB54" s="260">
        <f>IF($BE$3="４週",SUM(W54:AX54),IF($BE$3="暦月",SUM(W54:BA54),""))</f>
        <v>0</v>
      </c>
      <c r="BC54" s="261"/>
      <c r="BD54" s="262">
        <f>IF($BE$3="４週",BB54/4,IF($BE$3="暦月",(BB54/($BE$8/7)),""))</f>
        <v>0</v>
      </c>
      <c r="BE54" s="261"/>
      <c r="BF54" s="195"/>
      <c r="BG54" s="196"/>
      <c r="BH54" s="196"/>
      <c r="BI54" s="196"/>
      <c r="BJ54" s="197"/>
    </row>
    <row r="55" spans="2:62" ht="20.25" customHeight="1" x14ac:dyDescent="0.4">
      <c r="B55" s="263">
        <f>B53+1</f>
        <v>21</v>
      </c>
      <c r="C55" s="265"/>
      <c r="D55" s="266"/>
      <c r="E55" s="153"/>
      <c r="F55" s="154"/>
      <c r="G55" s="153"/>
      <c r="H55" s="154"/>
      <c r="I55" s="269"/>
      <c r="J55" s="270"/>
      <c r="K55" s="273"/>
      <c r="L55" s="274"/>
      <c r="M55" s="274"/>
      <c r="N55" s="266"/>
      <c r="O55" s="253"/>
      <c r="P55" s="254"/>
      <c r="Q55" s="254"/>
      <c r="R55" s="254"/>
      <c r="S55" s="255"/>
      <c r="T55" s="176"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56"/>
      <c r="BC55" s="257"/>
      <c r="BD55" s="258"/>
      <c r="BE55" s="259"/>
      <c r="BF55" s="192"/>
      <c r="BG55" s="193"/>
      <c r="BH55" s="193"/>
      <c r="BI55" s="193"/>
      <c r="BJ55" s="194"/>
    </row>
    <row r="56" spans="2:62" ht="20.25" customHeight="1" x14ac:dyDescent="0.4">
      <c r="B56" s="264"/>
      <c r="C56" s="267"/>
      <c r="D56" s="268"/>
      <c r="E56" s="153"/>
      <c r="F56" s="154">
        <f>C55</f>
        <v>0</v>
      </c>
      <c r="G56" s="153"/>
      <c r="H56" s="154">
        <f>I55</f>
        <v>0</v>
      </c>
      <c r="I56" s="271"/>
      <c r="J56" s="272"/>
      <c r="K56" s="275"/>
      <c r="L56" s="276"/>
      <c r="M56" s="276"/>
      <c r="N56" s="268"/>
      <c r="O56" s="253"/>
      <c r="P56" s="254"/>
      <c r="Q56" s="254"/>
      <c r="R56" s="254"/>
      <c r="S56" s="255"/>
      <c r="T56" s="177" t="s">
        <v>161</v>
      </c>
      <c r="U56" s="114"/>
      <c r="V56" s="178"/>
      <c r="W56" s="163" t="str">
        <f>IF(W55="","",VLOOKUP(W55,シフト記号表!$C$6:$L$47,10,FALSE))</f>
        <v/>
      </c>
      <c r="X56" s="164" t="str">
        <f>IF(X55="","",VLOOKUP(X55,シフト記号表!$C$6:$L$47,10,FALSE))</f>
        <v/>
      </c>
      <c r="Y56" s="164" t="str">
        <f>IF(Y55="","",VLOOKUP(Y55,シフト記号表!$C$6:$L$47,10,FALSE))</f>
        <v/>
      </c>
      <c r="Z56" s="164" t="str">
        <f>IF(Z55="","",VLOOKUP(Z55,シフト記号表!$C$6:$L$47,10,FALSE))</f>
        <v/>
      </c>
      <c r="AA56" s="164" t="str">
        <f>IF(AA55="","",VLOOKUP(AA55,シフト記号表!$C$6:$L$47,10,FALSE))</f>
        <v/>
      </c>
      <c r="AB56" s="164" t="str">
        <f>IF(AB55="","",VLOOKUP(AB55,シフト記号表!$C$6:$L$47,10,FALSE))</f>
        <v/>
      </c>
      <c r="AC56" s="165" t="str">
        <f>IF(AC55="","",VLOOKUP(AC55,シフト記号表!$C$6:$L$47,10,FALSE))</f>
        <v/>
      </c>
      <c r="AD56" s="163" t="str">
        <f>IF(AD55="","",VLOOKUP(AD55,シフト記号表!$C$6:$L$47,10,FALSE))</f>
        <v/>
      </c>
      <c r="AE56" s="164" t="str">
        <f>IF(AE55="","",VLOOKUP(AE55,シフト記号表!$C$6:$L$47,10,FALSE))</f>
        <v/>
      </c>
      <c r="AF56" s="164" t="str">
        <f>IF(AF55="","",VLOOKUP(AF55,シフト記号表!$C$6:$L$47,10,FALSE))</f>
        <v/>
      </c>
      <c r="AG56" s="164" t="str">
        <f>IF(AG55="","",VLOOKUP(AG55,シフト記号表!$C$6:$L$47,10,FALSE))</f>
        <v/>
      </c>
      <c r="AH56" s="164" t="str">
        <f>IF(AH55="","",VLOOKUP(AH55,シフト記号表!$C$6:$L$47,10,FALSE))</f>
        <v/>
      </c>
      <c r="AI56" s="164" t="str">
        <f>IF(AI55="","",VLOOKUP(AI55,シフト記号表!$C$6:$L$47,10,FALSE))</f>
        <v/>
      </c>
      <c r="AJ56" s="165" t="str">
        <f>IF(AJ55="","",VLOOKUP(AJ55,シフト記号表!$C$6:$L$47,10,FALSE))</f>
        <v/>
      </c>
      <c r="AK56" s="163" t="str">
        <f>IF(AK55="","",VLOOKUP(AK55,シフト記号表!$C$6:$L$47,10,FALSE))</f>
        <v/>
      </c>
      <c r="AL56" s="164" t="str">
        <f>IF(AL55="","",VLOOKUP(AL55,シフト記号表!$C$6:$L$47,10,FALSE))</f>
        <v/>
      </c>
      <c r="AM56" s="164" t="str">
        <f>IF(AM55="","",VLOOKUP(AM55,シフト記号表!$C$6:$L$47,10,FALSE))</f>
        <v/>
      </c>
      <c r="AN56" s="164" t="str">
        <f>IF(AN55="","",VLOOKUP(AN55,シフト記号表!$C$6:$L$47,10,FALSE))</f>
        <v/>
      </c>
      <c r="AO56" s="164" t="str">
        <f>IF(AO55="","",VLOOKUP(AO55,シフト記号表!$C$6:$L$47,10,FALSE))</f>
        <v/>
      </c>
      <c r="AP56" s="164" t="str">
        <f>IF(AP55="","",VLOOKUP(AP55,シフト記号表!$C$6:$L$47,10,FALSE))</f>
        <v/>
      </c>
      <c r="AQ56" s="165" t="str">
        <f>IF(AQ55="","",VLOOKUP(AQ55,シフト記号表!$C$6:$L$47,10,FALSE))</f>
        <v/>
      </c>
      <c r="AR56" s="163" t="str">
        <f>IF(AR55="","",VLOOKUP(AR55,シフト記号表!$C$6:$L$47,10,FALSE))</f>
        <v/>
      </c>
      <c r="AS56" s="164" t="str">
        <f>IF(AS55="","",VLOOKUP(AS55,シフト記号表!$C$6:$L$47,10,FALSE))</f>
        <v/>
      </c>
      <c r="AT56" s="164" t="str">
        <f>IF(AT55="","",VLOOKUP(AT55,シフト記号表!$C$6:$L$47,10,FALSE))</f>
        <v/>
      </c>
      <c r="AU56" s="164" t="str">
        <f>IF(AU55="","",VLOOKUP(AU55,シフト記号表!$C$6:$L$47,10,FALSE))</f>
        <v/>
      </c>
      <c r="AV56" s="164" t="str">
        <f>IF(AV55="","",VLOOKUP(AV55,シフト記号表!$C$6:$L$47,10,FALSE))</f>
        <v/>
      </c>
      <c r="AW56" s="164" t="str">
        <f>IF(AW55="","",VLOOKUP(AW55,シフト記号表!$C$6:$L$47,10,FALSE))</f>
        <v/>
      </c>
      <c r="AX56" s="165" t="str">
        <f>IF(AX55="","",VLOOKUP(AX55,シフト記号表!$C$6:$L$47,10,FALSE))</f>
        <v/>
      </c>
      <c r="AY56" s="163" t="str">
        <f>IF(AY55="","",VLOOKUP(AY55,シフト記号表!$C$6:$L$47,10,FALSE))</f>
        <v/>
      </c>
      <c r="AZ56" s="164" t="str">
        <f>IF(AZ55="","",VLOOKUP(AZ55,シフト記号表!$C$6:$L$47,10,FALSE))</f>
        <v/>
      </c>
      <c r="BA56" s="164" t="str">
        <f>IF(BA55="","",VLOOKUP(BA55,シフト記号表!$C$6:$L$47,10,FALSE))</f>
        <v/>
      </c>
      <c r="BB56" s="260">
        <f>IF($BE$3="４週",SUM(W56:AX56),IF($BE$3="暦月",SUM(W56:BA56),""))</f>
        <v>0</v>
      </c>
      <c r="BC56" s="261"/>
      <c r="BD56" s="262">
        <f>IF($BE$3="４週",BB56/4,IF($BE$3="暦月",(BB56/($BE$8/7)),""))</f>
        <v>0</v>
      </c>
      <c r="BE56" s="261"/>
      <c r="BF56" s="195"/>
      <c r="BG56" s="196"/>
      <c r="BH56" s="196"/>
      <c r="BI56" s="196"/>
      <c r="BJ56" s="197"/>
    </row>
    <row r="57" spans="2:62" ht="20.25" customHeight="1" x14ac:dyDescent="0.4">
      <c r="B57" s="263">
        <f>B55+1</f>
        <v>22</v>
      </c>
      <c r="C57" s="265"/>
      <c r="D57" s="266"/>
      <c r="E57" s="153"/>
      <c r="F57" s="154"/>
      <c r="G57" s="153"/>
      <c r="H57" s="154"/>
      <c r="I57" s="269"/>
      <c r="J57" s="270"/>
      <c r="K57" s="273"/>
      <c r="L57" s="274"/>
      <c r="M57" s="274"/>
      <c r="N57" s="266"/>
      <c r="O57" s="253"/>
      <c r="P57" s="254"/>
      <c r="Q57" s="254"/>
      <c r="R57" s="254"/>
      <c r="S57" s="255"/>
      <c r="T57" s="176"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56"/>
      <c r="BC57" s="257"/>
      <c r="BD57" s="258"/>
      <c r="BE57" s="259"/>
      <c r="BF57" s="192"/>
      <c r="BG57" s="193"/>
      <c r="BH57" s="193"/>
      <c r="BI57" s="193"/>
      <c r="BJ57" s="194"/>
    </row>
    <row r="58" spans="2:62" ht="20.25" customHeight="1" x14ac:dyDescent="0.4">
      <c r="B58" s="264"/>
      <c r="C58" s="267"/>
      <c r="D58" s="268"/>
      <c r="E58" s="153"/>
      <c r="F58" s="154">
        <f>C57</f>
        <v>0</v>
      </c>
      <c r="G58" s="153"/>
      <c r="H58" s="154">
        <f>I57</f>
        <v>0</v>
      </c>
      <c r="I58" s="271"/>
      <c r="J58" s="272"/>
      <c r="K58" s="275"/>
      <c r="L58" s="276"/>
      <c r="M58" s="276"/>
      <c r="N58" s="268"/>
      <c r="O58" s="253"/>
      <c r="P58" s="254"/>
      <c r="Q58" s="254"/>
      <c r="R58" s="254"/>
      <c r="S58" s="255"/>
      <c r="T58" s="177" t="s">
        <v>161</v>
      </c>
      <c r="U58" s="114"/>
      <c r="V58" s="178"/>
      <c r="W58" s="163" t="str">
        <f>IF(W57="","",VLOOKUP(W57,シフト記号表!$C$6:$L$47,10,FALSE))</f>
        <v/>
      </c>
      <c r="X58" s="164" t="str">
        <f>IF(X57="","",VLOOKUP(X57,シフト記号表!$C$6:$L$47,10,FALSE))</f>
        <v/>
      </c>
      <c r="Y58" s="164" t="str">
        <f>IF(Y57="","",VLOOKUP(Y57,シフト記号表!$C$6:$L$47,10,FALSE))</f>
        <v/>
      </c>
      <c r="Z58" s="164" t="str">
        <f>IF(Z57="","",VLOOKUP(Z57,シフト記号表!$C$6:$L$47,10,FALSE))</f>
        <v/>
      </c>
      <c r="AA58" s="164" t="str">
        <f>IF(AA57="","",VLOOKUP(AA57,シフト記号表!$C$6:$L$47,10,FALSE))</f>
        <v/>
      </c>
      <c r="AB58" s="164" t="str">
        <f>IF(AB57="","",VLOOKUP(AB57,シフト記号表!$C$6:$L$47,10,FALSE))</f>
        <v/>
      </c>
      <c r="AC58" s="165" t="str">
        <f>IF(AC57="","",VLOOKUP(AC57,シフト記号表!$C$6:$L$47,10,FALSE))</f>
        <v/>
      </c>
      <c r="AD58" s="163" t="str">
        <f>IF(AD57="","",VLOOKUP(AD57,シフト記号表!$C$6:$L$47,10,FALSE))</f>
        <v/>
      </c>
      <c r="AE58" s="164" t="str">
        <f>IF(AE57="","",VLOOKUP(AE57,シフト記号表!$C$6:$L$47,10,FALSE))</f>
        <v/>
      </c>
      <c r="AF58" s="164" t="str">
        <f>IF(AF57="","",VLOOKUP(AF57,シフト記号表!$C$6:$L$47,10,FALSE))</f>
        <v/>
      </c>
      <c r="AG58" s="164" t="str">
        <f>IF(AG57="","",VLOOKUP(AG57,シフト記号表!$C$6:$L$47,10,FALSE))</f>
        <v/>
      </c>
      <c r="AH58" s="164" t="str">
        <f>IF(AH57="","",VLOOKUP(AH57,シフト記号表!$C$6:$L$47,10,FALSE))</f>
        <v/>
      </c>
      <c r="AI58" s="164" t="str">
        <f>IF(AI57="","",VLOOKUP(AI57,シフト記号表!$C$6:$L$47,10,FALSE))</f>
        <v/>
      </c>
      <c r="AJ58" s="165" t="str">
        <f>IF(AJ57="","",VLOOKUP(AJ57,シフト記号表!$C$6:$L$47,10,FALSE))</f>
        <v/>
      </c>
      <c r="AK58" s="163" t="str">
        <f>IF(AK57="","",VLOOKUP(AK57,シフト記号表!$C$6:$L$47,10,FALSE))</f>
        <v/>
      </c>
      <c r="AL58" s="164" t="str">
        <f>IF(AL57="","",VLOOKUP(AL57,シフト記号表!$C$6:$L$47,10,FALSE))</f>
        <v/>
      </c>
      <c r="AM58" s="164" t="str">
        <f>IF(AM57="","",VLOOKUP(AM57,シフト記号表!$C$6:$L$47,10,FALSE))</f>
        <v/>
      </c>
      <c r="AN58" s="164" t="str">
        <f>IF(AN57="","",VLOOKUP(AN57,シフト記号表!$C$6:$L$47,10,FALSE))</f>
        <v/>
      </c>
      <c r="AO58" s="164" t="str">
        <f>IF(AO57="","",VLOOKUP(AO57,シフト記号表!$C$6:$L$47,10,FALSE))</f>
        <v/>
      </c>
      <c r="AP58" s="164" t="str">
        <f>IF(AP57="","",VLOOKUP(AP57,シフト記号表!$C$6:$L$47,10,FALSE))</f>
        <v/>
      </c>
      <c r="AQ58" s="165" t="str">
        <f>IF(AQ57="","",VLOOKUP(AQ57,シフト記号表!$C$6:$L$47,10,FALSE))</f>
        <v/>
      </c>
      <c r="AR58" s="163" t="str">
        <f>IF(AR57="","",VLOOKUP(AR57,シフト記号表!$C$6:$L$47,10,FALSE))</f>
        <v/>
      </c>
      <c r="AS58" s="164" t="str">
        <f>IF(AS57="","",VLOOKUP(AS57,シフト記号表!$C$6:$L$47,10,FALSE))</f>
        <v/>
      </c>
      <c r="AT58" s="164" t="str">
        <f>IF(AT57="","",VLOOKUP(AT57,シフト記号表!$C$6:$L$47,10,FALSE))</f>
        <v/>
      </c>
      <c r="AU58" s="164" t="str">
        <f>IF(AU57="","",VLOOKUP(AU57,シフト記号表!$C$6:$L$47,10,FALSE))</f>
        <v/>
      </c>
      <c r="AV58" s="164" t="str">
        <f>IF(AV57="","",VLOOKUP(AV57,シフト記号表!$C$6:$L$47,10,FALSE))</f>
        <v/>
      </c>
      <c r="AW58" s="164" t="str">
        <f>IF(AW57="","",VLOOKUP(AW57,シフト記号表!$C$6:$L$47,10,FALSE))</f>
        <v/>
      </c>
      <c r="AX58" s="165" t="str">
        <f>IF(AX57="","",VLOOKUP(AX57,シフト記号表!$C$6:$L$47,10,FALSE))</f>
        <v/>
      </c>
      <c r="AY58" s="163" t="str">
        <f>IF(AY57="","",VLOOKUP(AY57,シフト記号表!$C$6:$L$47,10,FALSE))</f>
        <v/>
      </c>
      <c r="AZ58" s="164" t="str">
        <f>IF(AZ57="","",VLOOKUP(AZ57,シフト記号表!$C$6:$L$47,10,FALSE))</f>
        <v/>
      </c>
      <c r="BA58" s="164" t="str">
        <f>IF(BA57="","",VLOOKUP(BA57,シフト記号表!$C$6:$L$47,10,FALSE))</f>
        <v/>
      </c>
      <c r="BB58" s="260">
        <f>IF($BE$3="４週",SUM(W58:AX58),IF($BE$3="暦月",SUM(W58:BA58),""))</f>
        <v>0</v>
      </c>
      <c r="BC58" s="261"/>
      <c r="BD58" s="262">
        <f>IF($BE$3="４週",BB58/4,IF($BE$3="暦月",(BB58/($BE$8/7)),""))</f>
        <v>0</v>
      </c>
      <c r="BE58" s="261"/>
      <c r="BF58" s="195"/>
      <c r="BG58" s="196"/>
      <c r="BH58" s="196"/>
      <c r="BI58" s="196"/>
      <c r="BJ58" s="197"/>
    </row>
    <row r="59" spans="2:62" ht="20.25" customHeight="1" x14ac:dyDescent="0.4">
      <c r="B59" s="263">
        <f>B57+1</f>
        <v>23</v>
      </c>
      <c r="C59" s="265"/>
      <c r="D59" s="266"/>
      <c r="E59" s="153"/>
      <c r="F59" s="154"/>
      <c r="G59" s="153"/>
      <c r="H59" s="154"/>
      <c r="I59" s="269"/>
      <c r="J59" s="270"/>
      <c r="K59" s="273"/>
      <c r="L59" s="274"/>
      <c r="M59" s="274"/>
      <c r="N59" s="266"/>
      <c r="O59" s="253"/>
      <c r="P59" s="254"/>
      <c r="Q59" s="254"/>
      <c r="R59" s="254"/>
      <c r="S59" s="255"/>
      <c r="T59" s="176"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56"/>
      <c r="BC59" s="257"/>
      <c r="BD59" s="258"/>
      <c r="BE59" s="259"/>
      <c r="BF59" s="192"/>
      <c r="BG59" s="193"/>
      <c r="BH59" s="193"/>
      <c r="BI59" s="193"/>
      <c r="BJ59" s="194"/>
    </row>
    <row r="60" spans="2:62" ht="20.25" customHeight="1" x14ac:dyDescent="0.4">
      <c r="B60" s="264"/>
      <c r="C60" s="267"/>
      <c r="D60" s="268"/>
      <c r="E60" s="153"/>
      <c r="F60" s="154">
        <f>C59</f>
        <v>0</v>
      </c>
      <c r="G60" s="153"/>
      <c r="H60" s="154">
        <f>I59</f>
        <v>0</v>
      </c>
      <c r="I60" s="271"/>
      <c r="J60" s="272"/>
      <c r="K60" s="275"/>
      <c r="L60" s="276"/>
      <c r="M60" s="276"/>
      <c r="N60" s="268"/>
      <c r="O60" s="253"/>
      <c r="P60" s="254"/>
      <c r="Q60" s="254"/>
      <c r="R60" s="254"/>
      <c r="S60" s="255"/>
      <c r="T60" s="177" t="s">
        <v>161</v>
      </c>
      <c r="U60" s="114"/>
      <c r="V60" s="178"/>
      <c r="W60" s="163" t="str">
        <f>IF(W59="","",VLOOKUP(W59,シフト記号表!$C$6:$L$47,10,FALSE))</f>
        <v/>
      </c>
      <c r="X60" s="164" t="str">
        <f>IF(X59="","",VLOOKUP(X59,シフト記号表!$C$6:$L$47,10,FALSE))</f>
        <v/>
      </c>
      <c r="Y60" s="164" t="str">
        <f>IF(Y59="","",VLOOKUP(Y59,シフト記号表!$C$6:$L$47,10,FALSE))</f>
        <v/>
      </c>
      <c r="Z60" s="164" t="str">
        <f>IF(Z59="","",VLOOKUP(Z59,シフト記号表!$C$6:$L$47,10,FALSE))</f>
        <v/>
      </c>
      <c r="AA60" s="164" t="str">
        <f>IF(AA59="","",VLOOKUP(AA59,シフト記号表!$C$6:$L$47,10,FALSE))</f>
        <v/>
      </c>
      <c r="AB60" s="164" t="str">
        <f>IF(AB59="","",VLOOKUP(AB59,シフト記号表!$C$6:$L$47,10,FALSE))</f>
        <v/>
      </c>
      <c r="AC60" s="165" t="str">
        <f>IF(AC59="","",VLOOKUP(AC59,シフト記号表!$C$6:$L$47,10,FALSE))</f>
        <v/>
      </c>
      <c r="AD60" s="163" t="str">
        <f>IF(AD59="","",VLOOKUP(AD59,シフト記号表!$C$6:$L$47,10,FALSE))</f>
        <v/>
      </c>
      <c r="AE60" s="164" t="str">
        <f>IF(AE59="","",VLOOKUP(AE59,シフト記号表!$C$6:$L$47,10,FALSE))</f>
        <v/>
      </c>
      <c r="AF60" s="164" t="str">
        <f>IF(AF59="","",VLOOKUP(AF59,シフト記号表!$C$6:$L$47,10,FALSE))</f>
        <v/>
      </c>
      <c r="AG60" s="164" t="str">
        <f>IF(AG59="","",VLOOKUP(AG59,シフト記号表!$C$6:$L$47,10,FALSE))</f>
        <v/>
      </c>
      <c r="AH60" s="164" t="str">
        <f>IF(AH59="","",VLOOKUP(AH59,シフト記号表!$C$6:$L$47,10,FALSE))</f>
        <v/>
      </c>
      <c r="AI60" s="164" t="str">
        <f>IF(AI59="","",VLOOKUP(AI59,シフト記号表!$C$6:$L$47,10,FALSE))</f>
        <v/>
      </c>
      <c r="AJ60" s="165" t="str">
        <f>IF(AJ59="","",VLOOKUP(AJ59,シフト記号表!$C$6:$L$47,10,FALSE))</f>
        <v/>
      </c>
      <c r="AK60" s="163" t="str">
        <f>IF(AK59="","",VLOOKUP(AK59,シフト記号表!$C$6:$L$47,10,FALSE))</f>
        <v/>
      </c>
      <c r="AL60" s="164" t="str">
        <f>IF(AL59="","",VLOOKUP(AL59,シフト記号表!$C$6:$L$47,10,FALSE))</f>
        <v/>
      </c>
      <c r="AM60" s="164" t="str">
        <f>IF(AM59="","",VLOOKUP(AM59,シフト記号表!$C$6:$L$47,10,FALSE))</f>
        <v/>
      </c>
      <c r="AN60" s="164" t="str">
        <f>IF(AN59="","",VLOOKUP(AN59,シフト記号表!$C$6:$L$47,10,FALSE))</f>
        <v/>
      </c>
      <c r="AO60" s="164" t="str">
        <f>IF(AO59="","",VLOOKUP(AO59,シフト記号表!$C$6:$L$47,10,FALSE))</f>
        <v/>
      </c>
      <c r="AP60" s="164" t="str">
        <f>IF(AP59="","",VLOOKUP(AP59,シフト記号表!$C$6:$L$47,10,FALSE))</f>
        <v/>
      </c>
      <c r="AQ60" s="165" t="str">
        <f>IF(AQ59="","",VLOOKUP(AQ59,シフト記号表!$C$6:$L$47,10,FALSE))</f>
        <v/>
      </c>
      <c r="AR60" s="163" t="str">
        <f>IF(AR59="","",VLOOKUP(AR59,シフト記号表!$C$6:$L$47,10,FALSE))</f>
        <v/>
      </c>
      <c r="AS60" s="164" t="str">
        <f>IF(AS59="","",VLOOKUP(AS59,シフト記号表!$C$6:$L$47,10,FALSE))</f>
        <v/>
      </c>
      <c r="AT60" s="164" t="str">
        <f>IF(AT59="","",VLOOKUP(AT59,シフト記号表!$C$6:$L$47,10,FALSE))</f>
        <v/>
      </c>
      <c r="AU60" s="164" t="str">
        <f>IF(AU59="","",VLOOKUP(AU59,シフト記号表!$C$6:$L$47,10,FALSE))</f>
        <v/>
      </c>
      <c r="AV60" s="164" t="str">
        <f>IF(AV59="","",VLOOKUP(AV59,シフト記号表!$C$6:$L$47,10,FALSE))</f>
        <v/>
      </c>
      <c r="AW60" s="164" t="str">
        <f>IF(AW59="","",VLOOKUP(AW59,シフト記号表!$C$6:$L$47,10,FALSE))</f>
        <v/>
      </c>
      <c r="AX60" s="165" t="str">
        <f>IF(AX59="","",VLOOKUP(AX59,シフト記号表!$C$6:$L$47,10,FALSE))</f>
        <v/>
      </c>
      <c r="AY60" s="163" t="str">
        <f>IF(AY59="","",VLOOKUP(AY59,シフト記号表!$C$6:$L$47,10,FALSE))</f>
        <v/>
      </c>
      <c r="AZ60" s="164" t="str">
        <f>IF(AZ59="","",VLOOKUP(AZ59,シフト記号表!$C$6:$L$47,10,FALSE))</f>
        <v/>
      </c>
      <c r="BA60" s="164" t="str">
        <f>IF(BA59="","",VLOOKUP(BA59,シフト記号表!$C$6:$L$47,10,FALSE))</f>
        <v/>
      </c>
      <c r="BB60" s="260">
        <f>IF($BE$3="４週",SUM(W60:AX60),IF($BE$3="暦月",SUM(W60:BA60),""))</f>
        <v>0</v>
      </c>
      <c r="BC60" s="261"/>
      <c r="BD60" s="262">
        <f>IF($BE$3="４週",BB60/4,IF($BE$3="暦月",(BB60/($BE$8/7)),""))</f>
        <v>0</v>
      </c>
      <c r="BE60" s="261"/>
      <c r="BF60" s="195"/>
      <c r="BG60" s="196"/>
      <c r="BH60" s="196"/>
      <c r="BI60" s="196"/>
      <c r="BJ60" s="197"/>
    </row>
    <row r="61" spans="2:62" ht="20.25" customHeight="1" x14ac:dyDescent="0.4">
      <c r="B61" s="263">
        <f>B59+1</f>
        <v>24</v>
      </c>
      <c r="C61" s="265"/>
      <c r="D61" s="266"/>
      <c r="E61" s="153"/>
      <c r="F61" s="154"/>
      <c r="G61" s="153"/>
      <c r="H61" s="154"/>
      <c r="I61" s="269"/>
      <c r="J61" s="270"/>
      <c r="K61" s="273"/>
      <c r="L61" s="274"/>
      <c r="M61" s="274"/>
      <c r="N61" s="266"/>
      <c r="O61" s="253"/>
      <c r="P61" s="254"/>
      <c r="Q61" s="254"/>
      <c r="R61" s="254"/>
      <c r="S61" s="255"/>
      <c r="T61" s="176"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56"/>
      <c r="BC61" s="257"/>
      <c r="BD61" s="258"/>
      <c r="BE61" s="259"/>
      <c r="BF61" s="192"/>
      <c r="BG61" s="193"/>
      <c r="BH61" s="193"/>
      <c r="BI61" s="193"/>
      <c r="BJ61" s="194"/>
    </row>
    <row r="62" spans="2:62" ht="20.25" customHeight="1" x14ac:dyDescent="0.4">
      <c r="B62" s="264"/>
      <c r="C62" s="267"/>
      <c r="D62" s="268"/>
      <c r="E62" s="153"/>
      <c r="F62" s="154">
        <f>C61</f>
        <v>0</v>
      </c>
      <c r="G62" s="153"/>
      <c r="H62" s="154">
        <f>I61</f>
        <v>0</v>
      </c>
      <c r="I62" s="271"/>
      <c r="J62" s="272"/>
      <c r="K62" s="275"/>
      <c r="L62" s="276"/>
      <c r="M62" s="276"/>
      <c r="N62" s="268"/>
      <c r="O62" s="253"/>
      <c r="P62" s="254"/>
      <c r="Q62" s="254"/>
      <c r="R62" s="254"/>
      <c r="S62" s="255"/>
      <c r="T62" s="177" t="s">
        <v>161</v>
      </c>
      <c r="U62" s="114"/>
      <c r="V62" s="178"/>
      <c r="W62" s="163" t="str">
        <f>IF(W61="","",VLOOKUP(W61,シフト記号表!$C$6:$L$47,10,FALSE))</f>
        <v/>
      </c>
      <c r="X62" s="164" t="str">
        <f>IF(X61="","",VLOOKUP(X61,シフト記号表!$C$6:$L$47,10,FALSE))</f>
        <v/>
      </c>
      <c r="Y62" s="164" t="str">
        <f>IF(Y61="","",VLOOKUP(Y61,シフト記号表!$C$6:$L$47,10,FALSE))</f>
        <v/>
      </c>
      <c r="Z62" s="164" t="str">
        <f>IF(Z61="","",VLOOKUP(Z61,シフト記号表!$C$6:$L$47,10,FALSE))</f>
        <v/>
      </c>
      <c r="AA62" s="164" t="str">
        <f>IF(AA61="","",VLOOKUP(AA61,シフト記号表!$C$6:$L$47,10,FALSE))</f>
        <v/>
      </c>
      <c r="AB62" s="164" t="str">
        <f>IF(AB61="","",VLOOKUP(AB61,シフト記号表!$C$6:$L$47,10,FALSE))</f>
        <v/>
      </c>
      <c r="AC62" s="165" t="str">
        <f>IF(AC61="","",VLOOKUP(AC61,シフト記号表!$C$6:$L$47,10,FALSE))</f>
        <v/>
      </c>
      <c r="AD62" s="163" t="str">
        <f>IF(AD61="","",VLOOKUP(AD61,シフト記号表!$C$6:$L$47,10,FALSE))</f>
        <v/>
      </c>
      <c r="AE62" s="164" t="str">
        <f>IF(AE61="","",VLOOKUP(AE61,シフト記号表!$C$6:$L$47,10,FALSE))</f>
        <v/>
      </c>
      <c r="AF62" s="164" t="str">
        <f>IF(AF61="","",VLOOKUP(AF61,シフト記号表!$C$6:$L$47,10,FALSE))</f>
        <v/>
      </c>
      <c r="AG62" s="164" t="str">
        <f>IF(AG61="","",VLOOKUP(AG61,シフト記号表!$C$6:$L$47,10,FALSE))</f>
        <v/>
      </c>
      <c r="AH62" s="164" t="str">
        <f>IF(AH61="","",VLOOKUP(AH61,シフト記号表!$C$6:$L$47,10,FALSE))</f>
        <v/>
      </c>
      <c r="AI62" s="164" t="str">
        <f>IF(AI61="","",VLOOKUP(AI61,シフト記号表!$C$6:$L$47,10,FALSE))</f>
        <v/>
      </c>
      <c r="AJ62" s="165" t="str">
        <f>IF(AJ61="","",VLOOKUP(AJ61,シフト記号表!$C$6:$L$47,10,FALSE))</f>
        <v/>
      </c>
      <c r="AK62" s="163" t="str">
        <f>IF(AK61="","",VLOOKUP(AK61,シフト記号表!$C$6:$L$47,10,FALSE))</f>
        <v/>
      </c>
      <c r="AL62" s="164" t="str">
        <f>IF(AL61="","",VLOOKUP(AL61,シフト記号表!$C$6:$L$47,10,FALSE))</f>
        <v/>
      </c>
      <c r="AM62" s="164" t="str">
        <f>IF(AM61="","",VLOOKUP(AM61,シフト記号表!$C$6:$L$47,10,FALSE))</f>
        <v/>
      </c>
      <c r="AN62" s="164" t="str">
        <f>IF(AN61="","",VLOOKUP(AN61,シフト記号表!$C$6:$L$47,10,FALSE))</f>
        <v/>
      </c>
      <c r="AO62" s="164" t="str">
        <f>IF(AO61="","",VLOOKUP(AO61,シフト記号表!$C$6:$L$47,10,FALSE))</f>
        <v/>
      </c>
      <c r="AP62" s="164" t="str">
        <f>IF(AP61="","",VLOOKUP(AP61,シフト記号表!$C$6:$L$47,10,FALSE))</f>
        <v/>
      </c>
      <c r="AQ62" s="165" t="str">
        <f>IF(AQ61="","",VLOOKUP(AQ61,シフト記号表!$C$6:$L$47,10,FALSE))</f>
        <v/>
      </c>
      <c r="AR62" s="163" t="str">
        <f>IF(AR61="","",VLOOKUP(AR61,シフト記号表!$C$6:$L$47,10,FALSE))</f>
        <v/>
      </c>
      <c r="AS62" s="164" t="str">
        <f>IF(AS61="","",VLOOKUP(AS61,シフト記号表!$C$6:$L$47,10,FALSE))</f>
        <v/>
      </c>
      <c r="AT62" s="164" t="str">
        <f>IF(AT61="","",VLOOKUP(AT61,シフト記号表!$C$6:$L$47,10,FALSE))</f>
        <v/>
      </c>
      <c r="AU62" s="164" t="str">
        <f>IF(AU61="","",VLOOKUP(AU61,シフト記号表!$C$6:$L$47,10,FALSE))</f>
        <v/>
      </c>
      <c r="AV62" s="164" t="str">
        <f>IF(AV61="","",VLOOKUP(AV61,シフト記号表!$C$6:$L$47,10,FALSE))</f>
        <v/>
      </c>
      <c r="AW62" s="164" t="str">
        <f>IF(AW61="","",VLOOKUP(AW61,シフト記号表!$C$6:$L$47,10,FALSE))</f>
        <v/>
      </c>
      <c r="AX62" s="165" t="str">
        <f>IF(AX61="","",VLOOKUP(AX61,シフト記号表!$C$6:$L$47,10,FALSE))</f>
        <v/>
      </c>
      <c r="AY62" s="163" t="str">
        <f>IF(AY61="","",VLOOKUP(AY61,シフト記号表!$C$6:$L$47,10,FALSE))</f>
        <v/>
      </c>
      <c r="AZ62" s="164" t="str">
        <f>IF(AZ61="","",VLOOKUP(AZ61,シフト記号表!$C$6:$L$47,10,FALSE))</f>
        <v/>
      </c>
      <c r="BA62" s="164" t="str">
        <f>IF(BA61="","",VLOOKUP(BA61,シフト記号表!$C$6:$L$47,10,FALSE))</f>
        <v/>
      </c>
      <c r="BB62" s="260">
        <f>IF($BE$3="４週",SUM(W62:AX62),IF($BE$3="暦月",SUM(W62:BA62),""))</f>
        <v>0</v>
      </c>
      <c r="BC62" s="261"/>
      <c r="BD62" s="262">
        <f>IF($BE$3="４週",BB62/4,IF($BE$3="暦月",(BB62/($BE$8/7)),""))</f>
        <v>0</v>
      </c>
      <c r="BE62" s="261"/>
      <c r="BF62" s="195"/>
      <c r="BG62" s="196"/>
      <c r="BH62" s="196"/>
      <c r="BI62" s="196"/>
      <c r="BJ62" s="197"/>
    </row>
    <row r="63" spans="2:62" ht="20.25" customHeight="1" x14ac:dyDescent="0.4">
      <c r="B63" s="263">
        <f>B61+1</f>
        <v>25</v>
      </c>
      <c r="C63" s="265"/>
      <c r="D63" s="266"/>
      <c r="E63" s="153"/>
      <c r="F63" s="154"/>
      <c r="G63" s="153"/>
      <c r="H63" s="154"/>
      <c r="I63" s="269"/>
      <c r="J63" s="270"/>
      <c r="K63" s="273"/>
      <c r="L63" s="274"/>
      <c r="M63" s="274"/>
      <c r="N63" s="266"/>
      <c r="O63" s="253"/>
      <c r="P63" s="254"/>
      <c r="Q63" s="254"/>
      <c r="R63" s="254"/>
      <c r="S63" s="255"/>
      <c r="T63" s="176"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56"/>
      <c r="BC63" s="257"/>
      <c r="BD63" s="258"/>
      <c r="BE63" s="259"/>
      <c r="BF63" s="192"/>
      <c r="BG63" s="193"/>
      <c r="BH63" s="193"/>
      <c r="BI63" s="193"/>
      <c r="BJ63" s="194"/>
    </row>
    <row r="64" spans="2:62" ht="20.25" customHeight="1" x14ac:dyDescent="0.4">
      <c r="B64" s="264"/>
      <c r="C64" s="267"/>
      <c r="D64" s="268"/>
      <c r="E64" s="153"/>
      <c r="F64" s="154">
        <f>C63</f>
        <v>0</v>
      </c>
      <c r="G64" s="153"/>
      <c r="H64" s="154">
        <f>I63</f>
        <v>0</v>
      </c>
      <c r="I64" s="271"/>
      <c r="J64" s="272"/>
      <c r="K64" s="275"/>
      <c r="L64" s="276"/>
      <c r="M64" s="276"/>
      <c r="N64" s="268"/>
      <c r="O64" s="253"/>
      <c r="P64" s="254"/>
      <c r="Q64" s="254"/>
      <c r="R64" s="254"/>
      <c r="S64" s="255"/>
      <c r="T64" s="177" t="s">
        <v>161</v>
      </c>
      <c r="U64" s="114"/>
      <c r="V64" s="178"/>
      <c r="W64" s="163" t="str">
        <f>IF(W63="","",VLOOKUP(W63,シフト記号表!$C$6:$L$47,10,FALSE))</f>
        <v/>
      </c>
      <c r="X64" s="164" t="str">
        <f>IF(X63="","",VLOOKUP(X63,シフト記号表!$C$6:$L$47,10,FALSE))</f>
        <v/>
      </c>
      <c r="Y64" s="164" t="str">
        <f>IF(Y63="","",VLOOKUP(Y63,シフト記号表!$C$6:$L$47,10,FALSE))</f>
        <v/>
      </c>
      <c r="Z64" s="164" t="str">
        <f>IF(Z63="","",VLOOKUP(Z63,シフト記号表!$C$6:$L$47,10,FALSE))</f>
        <v/>
      </c>
      <c r="AA64" s="164" t="str">
        <f>IF(AA63="","",VLOOKUP(AA63,シフト記号表!$C$6:$L$47,10,FALSE))</f>
        <v/>
      </c>
      <c r="AB64" s="164" t="str">
        <f>IF(AB63="","",VLOOKUP(AB63,シフト記号表!$C$6:$L$47,10,FALSE))</f>
        <v/>
      </c>
      <c r="AC64" s="165" t="str">
        <f>IF(AC63="","",VLOOKUP(AC63,シフト記号表!$C$6:$L$47,10,FALSE))</f>
        <v/>
      </c>
      <c r="AD64" s="163" t="str">
        <f>IF(AD63="","",VLOOKUP(AD63,シフト記号表!$C$6:$L$47,10,FALSE))</f>
        <v/>
      </c>
      <c r="AE64" s="164" t="str">
        <f>IF(AE63="","",VLOOKUP(AE63,シフト記号表!$C$6:$L$47,10,FALSE))</f>
        <v/>
      </c>
      <c r="AF64" s="164" t="str">
        <f>IF(AF63="","",VLOOKUP(AF63,シフト記号表!$C$6:$L$47,10,FALSE))</f>
        <v/>
      </c>
      <c r="AG64" s="164" t="str">
        <f>IF(AG63="","",VLOOKUP(AG63,シフト記号表!$C$6:$L$47,10,FALSE))</f>
        <v/>
      </c>
      <c r="AH64" s="164" t="str">
        <f>IF(AH63="","",VLOOKUP(AH63,シフト記号表!$C$6:$L$47,10,FALSE))</f>
        <v/>
      </c>
      <c r="AI64" s="164" t="str">
        <f>IF(AI63="","",VLOOKUP(AI63,シフト記号表!$C$6:$L$47,10,FALSE))</f>
        <v/>
      </c>
      <c r="AJ64" s="165" t="str">
        <f>IF(AJ63="","",VLOOKUP(AJ63,シフト記号表!$C$6:$L$47,10,FALSE))</f>
        <v/>
      </c>
      <c r="AK64" s="163" t="str">
        <f>IF(AK63="","",VLOOKUP(AK63,シフト記号表!$C$6:$L$47,10,FALSE))</f>
        <v/>
      </c>
      <c r="AL64" s="164" t="str">
        <f>IF(AL63="","",VLOOKUP(AL63,シフト記号表!$C$6:$L$47,10,FALSE))</f>
        <v/>
      </c>
      <c r="AM64" s="164" t="str">
        <f>IF(AM63="","",VLOOKUP(AM63,シフト記号表!$C$6:$L$47,10,FALSE))</f>
        <v/>
      </c>
      <c r="AN64" s="164" t="str">
        <f>IF(AN63="","",VLOOKUP(AN63,シフト記号表!$C$6:$L$47,10,FALSE))</f>
        <v/>
      </c>
      <c r="AO64" s="164" t="str">
        <f>IF(AO63="","",VLOOKUP(AO63,シフト記号表!$C$6:$L$47,10,FALSE))</f>
        <v/>
      </c>
      <c r="AP64" s="164" t="str">
        <f>IF(AP63="","",VLOOKUP(AP63,シフト記号表!$C$6:$L$47,10,FALSE))</f>
        <v/>
      </c>
      <c r="AQ64" s="165" t="str">
        <f>IF(AQ63="","",VLOOKUP(AQ63,シフト記号表!$C$6:$L$47,10,FALSE))</f>
        <v/>
      </c>
      <c r="AR64" s="163" t="str">
        <f>IF(AR63="","",VLOOKUP(AR63,シフト記号表!$C$6:$L$47,10,FALSE))</f>
        <v/>
      </c>
      <c r="AS64" s="164" t="str">
        <f>IF(AS63="","",VLOOKUP(AS63,シフト記号表!$C$6:$L$47,10,FALSE))</f>
        <v/>
      </c>
      <c r="AT64" s="164" t="str">
        <f>IF(AT63="","",VLOOKUP(AT63,シフト記号表!$C$6:$L$47,10,FALSE))</f>
        <v/>
      </c>
      <c r="AU64" s="164" t="str">
        <f>IF(AU63="","",VLOOKUP(AU63,シフト記号表!$C$6:$L$47,10,FALSE))</f>
        <v/>
      </c>
      <c r="AV64" s="164" t="str">
        <f>IF(AV63="","",VLOOKUP(AV63,シフト記号表!$C$6:$L$47,10,FALSE))</f>
        <v/>
      </c>
      <c r="AW64" s="164" t="str">
        <f>IF(AW63="","",VLOOKUP(AW63,シフト記号表!$C$6:$L$47,10,FALSE))</f>
        <v/>
      </c>
      <c r="AX64" s="165" t="str">
        <f>IF(AX63="","",VLOOKUP(AX63,シフト記号表!$C$6:$L$47,10,FALSE))</f>
        <v/>
      </c>
      <c r="AY64" s="163" t="str">
        <f>IF(AY63="","",VLOOKUP(AY63,シフト記号表!$C$6:$L$47,10,FALSE))</f>
        <v/>
      </c>
      <c r="AZ64" s="164" t="str">
        <f>IF(AZ63="","",VLOOKUP(AZ63,シフト記号表!$C$6:$L$47,10,FALSE))</f>
        <v/>
      </c>
      <c r="BA64" s="164" t="str">
        <f>IF(BA63="","",VLOOKUP(BA63,シフト記号表!$C$6:$L$47,10,FALSE))</f>
        <v/>
      </c>
      <c r="BB64" s="260">
        <f>IF($BE$3="４週",SUM(W64:AX64),IF($BE$3="暦月",SUM(W64:BA64),""))</f>
        <v>0</v>
      </c>
      <c r="BC64" s="261"/>
      <c r="BD64" s="262">
        <f>IF($BE$3="４週",BB64/4,IF($BE$3="暦月",(BB64/($BE$8/7)),""))</f>
        <v>0</v>
      </c>
      <c r="BE64" s="261"/>
      <c r="BF64" s="195"/>
      <c r="BG64" s="196"/>
      <c r="BH64" s="196"/>
      <c r="BI64" s="196"/>
      <c r="BJ64" s="197"/>
    </row>
    <row r="65" spans="2:62" ht="20.25" customHeight="1" x14ac:dyDescent="0.4">
      <c r="B65" s="263">
        <f>B63+1</f>
        <v>26</v>
      </c>
      <c r="C65" s="265"/>
      <c r="D65" s="266"/>
      <c r="E65" s="153"/>
      <c r="F65" s="154"/>
      <c r="G65" s="153"/>
      <c r="H65" s="154"/>
      <c r="I65" s="269"/>
      <c r="J65" s="270"/>
      <c r="K65" s="273"/>
      <c r="L65" s="274"/>
      <c r="M65" s="274"/>
      <c r="N65" s="266"/>
      <c r="O65" s="253"/>
      <c r="P65" s="254"/>
      <c r="Q65" s="254"/>
      <c r="R65" s="254"/>
      <c r="S65" s="255"/>
      <c r="T65" s="176"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56"/>
      <c r="BC65" s="257"/>
      <c r="BD65" s="258"/>
      <c r="BE65" s="259"/>
      <c r="BF65" s="192"/>
      <c r="BG65" s="193"/>
      <c r="BH65" s="193"/>
      <c r="BI65" s="193"/>
      <c r="BJ65" s="194"/>
    </row>
    <row r="66" spans="2:62" ht="20.25" customHeight="1" x14ac:dyDescent="0.4">
      <c r="B66" s="264"/>
      <c r="C66" s="267"/>
      <c r="D66" s="268"/>
      <c r="E66" s="153"/>
      <c r="F66" s="154">
        <f>C65</f>
        <v>0</v>
      </c>
      <c r="G66" s="153"/>
      <c r="H66" s="154">
        <f>I65</f>
        <v>0</v>
      </c>
      <c r="I66" s="271"/>
      <c r="J66" s="272"/>
      <c r="K66" s="275"/>
      <c r="L66" s="276"/>
      <c r="M66" s="276"/>
      <c r="N66" s="268"/>
      <c r="O66" s="253"/>
      <c r="P66" s="254"/>
      <c r="Q66" s="254"/>
      <c r="R66" s="254"/>
      <c r="S66" s="255"/>
      <c r="T66" s="177" t="s">
        <v>161</v>
      </c>
      <c r="U66" s="114"/>
      <c r="V66" s="178"/>
      <c r="W66" s="163" t="str">
        <f>IF(W65="","",VLOOKUP(W65,シフト記号表!$C$6:$L$47,10,FALSE))</f>
        <v/>
      </c>
      <c r="X66" s="164" t="str">
        <f>IF(X65="","",VLOOKUP(X65,シフト記号表!$C$6:$L$47,10,FALSE))</f>
        <v/>
      </c>
      <c r="Y66" s="164" t="str">
        <f>IF(Y65="","",VLOOKUP(Y65,シフト記号表!$C$6:$L$47,10,FALSE))</f>
        <v/>
      </c>
      <c r="Z66" s="164" t="str">
        <f>IF(Z65="","",VLOOKUP(Z65,シフト記号表!$C$6:$L$47,10,FALSE))</f>
        <v/>
      </c>
      <c r="AA66" s="164" t="str">
        <f>IF(AA65="","",VLOOKUP(AA65,シフト記号表!$C$6:$L$47,10,FALSE))</f>
        <v/>
      </c>
      <c r="AB66" s="164" t="str">
        <f>IF(AB65="","",VLOOKUP(AB65,シフト記号表!$C$6:$L$47,10,FALSE))</f>
        <v/>
      </c>
      <c r="AC66" s="165" t="str">
        <f>IF(AC65="","",VLOOKUP(AC65,シフト記号表!$C$6:$L$47,10,FALSE))</f>
        <v/>
      </c>
      <c r="AD66" s="163" t="str">
        <f>IF(AD65="","",VLOOKUP(AD65,シフト記号表!$C$6:$L$47,10,FALSE))</f>
        <v/>
      </c>
      <c r="AE66" s="164" t="str">
        <f>IF(AE65="","",VLOOKUP(AE65,シフト記号表!$C$6:$L$47,10,FALSE))</f>
        <v/>
      </c>
      <c r="AF66" s="164" t="str">
        <f>IF(AF65="","",VLOOKUP(AF65,シフト記号表!$C$6:$L$47,10,FALSE))</f>
        <v/>
      </c>
      <c r="AG66" s="164" t="str">
        <f>IF(AG65="","",VLOOKUP(AG65,シフト記号表!$C$6:$L$47,10,FALSE))</f>
        <v/>
      </c>
      <c r="AH66" s="164" t="str">
        <f>IF(AH65="","",VLOOKUP(AH65,シフト記号表!$C$6:$L$47,10,FALSE))</f>
        <v/>
      </c>
      <c r="AI66" s="164" t="str">
        <f>IF(AI65="","",VLOOKUP(AI65,シフト記号表!$C$6:$L$47,10,FALSE))</f>
        <v/>
      </c>
      <c r="AJ66" s="165" t="str">
        <f>IF(AJ65="","",VLOOKUP(AJ65,シフト記号表!$C$6:$L$47,10,FALSE))</f>
        <v/>
      </c>
      <c r="AK66" s="163" t="str">
        <f>IF(AK65="","",VLOOKUP(AK65,シフト記号表!$C$6:$L$47,10,FALSE))</f>
        <v/>
      </c>
      <c r="AL66" s="164" t="str">
        <f>IF(AL65="","",VLOOKUP(AL65,シフト記号表!$C$6:$L$47,10,FALSE))</f>
        <v/>
      </c>
      <c r="AM66" s="164" t="str">
        <f>IF(AM65="","",VLOOKUP(AM65,シフト記号表!$C$6:$L$47,10,FALSE))</f>
        <v/>
      </c>
      <c r="AN66" s="164" t="str">
        <f>IF(AN65="","",VLOOKUP(AN65,シフト記号表!$C$6:$L$47,10,FALSE))</f>
        <v/>
      </c>
      <c r="AO66" s="164" t="str">
        <f>IF(AO65="","",VLOOKUP(AO65,シフト記号表!$C$6:$L$47,10,FALSE))</f>
        <v/>
      </c>
      <c r="AP66" s="164" t="str">
        <f>IF(AP65="","",VLOOKUP(AP65,シフト記号表!$C$6:$L$47,10,FALSE))</f>
        <v/>
      </c>
      <c r="AQ66" s="165" t="str">
        <f>IF(AQ65="","",VLOOKUP(AQ65,シフト記号表!$C$6:$L$47,10,FALSE))</f>
        <v/>
      </c>
      <c r="AR66" s="163" t="str">
        <f>IF(AR65="","",VLOOKUP(AR65,シフト記号表!$C$6:$L$47,10,FALSE))</f>
        <v/>
      </c>
      <c r="AS66" s="164" t="str">
        <f>IF(AS65="","",VLOOKUP(AS65,シフト記号表!$C$6:$L$47,10,FALSE))</f>
        <v/>
      </c>
      <c r="AT66" s="164" t="str">
        <f>IF(AT65="","",VLOOKUP(AT65,シフト記号表!$C$6:$L$47,10,FALSE))</f>
        <v/>
      </c>
      <c r="AU66" s="164" t="str">
        <f>IF(AU65="","",VLOOKUP(AU65,シフト記号表!$C$6:$L$47,10,FALSE))</f>
        <v/>
      </c>
      <c r="AV66" s="164" t="str">
        <f>IF(AV65="","",VLOOKUP(AV65,シフト記号表!$C$6:$L$47,10,FALSE))</f>
        <v/>
      </c>
      <c r="AW66" s="164" t="str">
        <f>IF(AW65="","",VLOOKUP(AW65,シフト記号表!$C$6:$L$47,10,FALSE))</f>
        <v/>
      </c>
      <c r="AX66" s="165" t="str">
        <f>IF(AX65="","",VLOOKUP(AX65,シフト記号表!$C$6:$L$47,10,FALSE))</f>
        <v/>
      </c>
      <c r="AY66" s="163" t="str">
        <f>IF(AY65="","",VLOOKUP(AY65,シフト記号表!$C$6:$L$47,10,FALSE))</f>
        <v/>
      </c>
      <c r="AZ66" s="164" t="str">
        <f>IF(AZ65="","",VLOOKUP(AZ65,シフト記号表!$C$6:$L$47,10,FALSE))</f>
        <v/>
      </c>
      <c r="BA66" s="164" t="str">
        <f>IF(BA65="","",VLOOKUP(BA65,シフト記号表!$C$6:$L$47,10,FALSE))</f>
        <v/>
      </c>
      <c r="BB66" s="260">
        <f>IF($BE$3="４週",SUM(W66:AX66),IF($BE$3="暦月",SUM(W66:BA66),""))</f>
        <v>0</v>
      </c>
      <c r="BC66" s="261"/>
      <c r="BD66" s="262">
        <f>IF($BE$3="４週",BB66/4,IF($BE$3="暦月",(BB66/($BE$8/7)),""))</f>
        <v>0</v>
      </c>
      <c r="BE66" s="261"/>
      <c r="BF66" s="195"/>
      <c r="BG66" s="196"/>
      <c r="BH66" s="196"/>
      <c r="BI66" s="196"/>
      <c r="BJ66" s="197"/>
    </row>
    <row r="67" spans="2:62" ht="20.25" customHeight="1" x14ac:dyDescent="0.4">
      <c r="B67" s="263">
        <f>B65+1</f>
        <v>27</v>
      </c>
      <c r="C67" s="265"/>
      <c r="D67" s="266"/>
      <c r="E67" s="153"/>
      <c r="F67" s="154"/>
      <c r="G67" s="153"/>
      <c r="H67" s="154"/>
      <c r="I67" s="269"/>
      <c r="J67" s="270"/>
      <c r="K67" s="273"/>
      <c r="L67" s="274"/>
      <c r="M67" s="274"/>
      <c r="N67" s="266"/>
      <c r="O67" s="253"/>
      <c r="P67" s="254"/>
      <c r="Q67" s="254"/>
      <c r="R67" s="254"/>
      <c r="S67" s="255"/>
      <c r="T67" s="176"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56"/>
      <c r="BC67" s="257"/>
      <c r="BD67" s="258"/>
      <c r="BE67" s="259"/>
      <c r="BF67" s="192"/>
      <c r="BG67" s="193"/>
      <c r="BH67" s="193"/>
      <c r="BI67" s="193"/>
      <c r="BJ67" s="194"/>
    </row>
    <row r="68" spans="2:62" ht="20.25" customHeight="1" x14ac:dyDescent="0.4">
      <c r="B68" s="264"/>
      <c r="C68" s="267"/>
      <c r="D68" s="268"/>
      <c r="E68" s="153"/>
      <c r="F68" s="154">
        <f>C67</f>
        <v>0</v>
      </c>
      <c r="G68" s="153"/>
      <c r="H68" s="154">
        <f>I67</f>
        <v>0</v>
      </c>
      <c r="I68" s="271"/>
      <c r="J68" s="272"/>
      <c r="K68" s="275"/>
      <c r="L68" s="276"/>
      <c r="M68" s="276"/>
      <c r="N68" s="268"/>
      <c r="O68" s="253"/>
      <c r="P68" s="254"/>
      <c r="Q68" s="254"/>
      <c r="R68" s="254"/>
      <c r="S68" s="255"/>
      <c r="T68" s="177" t="s">
        <v>161</v>
      </c>
      <c r="U68" s="114"/>
      <c r="V68" s="178"/>
      <c r="W68" s="163" t="str">
        <f>IF(W67="","",VLOOKUP(W67,シフト記号表!$C$6:$L$47,10,FALSE))</f>
        <v/>
      </c>
      <c r="X68" s="164" t="str">
        <f>IF(X67="","",VLOOKUP(X67,シフト記号表!$C$6:$L$47,10,FALSE))</f>
        <v/>
      </c>
      <c r="Y68" s="164" t="str">
        <f>IF(Y67="","",VLOOKUP(Y67,シフト記号表!$C$6:$L$47,10,FALSE))</f>
        <v/>
      </c>
      <c r="Z68" s="164" t="str">
        <f>IF(Z67="","",VLOOKUP(Z67,シフト記号表!$C$6:$L$47,10,FALSE))</f>
        <v/>
      </c>
      <c r="AA68" s="164" t="str">
        <f>IF(AA67="","",VLOOKUP(AA67,シフト記号表!$C$6:$L$47,10,FALSE))</f>
        <v/>
      </c>
      <c r="AB68" s="164" t="str">
        <f>IF(AB67="","",VLOOKUP(AB67,シフト記号表!$C$6:$L$47,10,FALSE))</f>
        <v/>
      </c>
      <c r="AC68" s="165" t="str">
        <f>IF(AC67="","",VLOOKUP(AC67,シフト記号表!$C$6:$L$47,10,FALSE))</f>
        <v/>
      </c>
      <c r="AD68" s="163" t="str">
        <f>IF(AD67="","",VLOOKUP(AD67,シフト記号表!$C$6:$L$47,10,FALSE))</f>
        <v/>
      </c>
      <c r="AE68" s="164" t="str">
        <f>IF(AE67="","",VLOOKUP(AE67,シフト記号表!$C$6:$L$47,10,FALSE))</f>
        <v/>
      </c>
      <c r="AF68" s="164" t="str">
        <f>IF(AF67="","",VLOOKUP(AF67,シフト記号表!$C$6:$L$47,10,FALSE))</f>
        <v/>
      </c>
      <c r="AG68" s="164" t="str">
        <f>IF(AG67="","",VLOOKUP(AG67,シフト記号表!$C$6:$L$47,10,FALSE))</f>
        <v/>
      </c>
      <c r="AH68" s="164" t="str">
        <f>IF(AH67="","",VLOOKUP(AH67,シフト記号表!$C$6:$L$47,10,FALSE))</f>
        <v/>
      </c>
      <c r="AI68" s="164" t="str">
        <f>IF(AI67="","",VLOOKUP(AI67,シフト記号表!$C$6:$L$47,10,FALSE))</f>
        <v/>
      </c>
      <c r="AJ68" s="165" t="str">
        <f>IF(AJ67="","",VLOOKUP(AJ67,シフト記号表!$C$6:$L$47,10,FALSE))</f>
        <v/>
      </c>
      <c r="AK68" s="163" t="str">
        <f>IF(AK67="","",VLOOKUP(AK67,シフト記号表!$C$6:$L$47,10,FALSE))</f>
        <v/>
      </c>
      <c r="AL68" s="164" t="str">
        <f>IF(AL67="","",VLOOKUP(AL67,シフト記号表!$C$6:$L$47,10,FALSE))</f>
        <v/>
      </c>
      <c r="AM68" s="164" t="str">
        <f>IF(AM67="","",VLOOKUP(AM67,シフト記号表!$C$6:$L$47,10,FALSE))</f>
        <v/>
      </c>
      <c r="AN68" s="164" t="str">
        <f>IF(AN67="","",VLOOKUP(AN67,シフト記号表!$C$6:$L$47,10,FALSE))</f>
        <v/>
      </c>
      <c r="AO68" s="164" t="str">
        <f>IF(AO67="","",VLOOKUP(AO67,シフト記号表!$C$6:$L$47,10,FALSE))</f>
        <v/>
      </c>
      <c r="AP68" s="164" t="str">
        <f>IF(AP67="","",VLOOKUP(AP67,シフト記号表!$C$6:$L$47,10,FALSE))</f>
        <v/>
      </c>
      <c r="AQ68" s="165" t="str">
        <f>IF(AQ67="","",VLOOKUP(AQ67,シフト記号表!$C$6:$L$47,10,FALSE))</f>
        <v/>
      </c>
      <c r="AR68" s="163" t="str">
        <f>IF(AR67="","",VLOOKUP(AR67,シフト記号表!$C$6:$L$47,10,FALSE))</f>
        <v/>
      </c>
      <c r="AS68" s="164" t="str">
        <f>IF(AS67="","",VLOOKUP(AS67,シフト記号表!$C$6:$L$47,10,FALSE))</f>
        <v/>
      </c>
      <c r="AT68" s="164" t="str">
        <f>IF(AT67="","",VLOOKUP(AT67,シフト記号表!$C$6:$L$47,10,FALSE))</f>
        <v/>
      </c>
      <c r="AU68" s="164" t="str">
        <f>IF(AU67="","",VLOOKUP(AU67,シフト記号表!$C$6:$L$47,10,FALSE))</f>
        <v/>
      </c>
      <c r="AV68" s="164" t="str">
        <f>IF(AV67="","",VLOOKUP(AV67,シフト記号表!$C$6:$L$47,10,FALSE))</f>
        <v/>
      </c>
      <c r="AW68" s="164" t="str">
        <f>IF(AW67="","",VLOOKUP(AW67,シフト記号表!$C$6:$L$47,10,FALSE))</f>
        <v/>
      </c>
      <c r="AX68" s="165" t="str">
        <f>IF(AX67="","",VLOOKUP(AX67,シフト記号表!$C$6:$L$47,10,FALSE))</f>
        <v/>
      </c>
      <c r="AY68" s="163" t="str">
        <f>IF(AY67="","",VLOOKUP(AY67,シフト記号表!$C$6:$L$47,10,FALSE))</f>
        <v/>
      </c>
      <c r="AZ68" s="164" t="str">
        <f>IF(AZ67="","",VLOOKUP(AZ67,シフト記号表!$C$6:$L$47,10,FALSE))</f>
        <v/>
      </c>
      <c r="BA68" s="164" t="str">
        <f>IF(BA67="","",VLOOKUP(BA67,シフト記号表!$C$6:$L$47,10,FALSE))</f>
        <v/>
      </c>
      <c r="BB68" s="260">
        <f>IF($BE$3="４週",SUM(W68:AX68),IF($BE$3="暦月",SUM(W68:BA68),""))</f>
        <v>0</v>
      </c>
      <c r="BC68" s="261"/>
      <c r="BD68" s="262">
        <f>IF($BE$3="４週",BB68/4,IF($BE$3="暦月",(BB68/($BE$8/7)),""))</f>
        <v>0</v>
      </c>
      <c r="BE68" s="261"/>
      <c r="BF68" s="195"/>
      <c r="BG68" s="196"/>
      <c r="BH68" s="196"/>
      <c r="BI68" s="196"/>
      <c r="BJ68" s="197"/>
    </row>
    <row r="69" spans="2:62" ht="20.25" customHeight="1" x14ac:dyDescent="0.4">
      <c r="B69" s="263">
        <f>B67+1</f>
        <v>28</v>
      </c>
      <c r="C69" s="265"/>
      <c r="D69" s="266"/>
      <c r="E69" s="153"/>
      <c r="F69" s="154"/>
      <c r="G69" s="153"/>
      <c r="H69" s="154"/>
      <c r="I69" s="269"/>
      <c r="J69" s="270"/>
      <c r="K69" s="273"/>
      <c r="L69" s="274"/>
      <c r="M69" s="274"/>
      <c r="N69" s="266"/>
      <c r="O69" s="253"/>
      <c r="P69" s="254"/>
      <c r="Q69" s="254"/>
      <c r="R69" s="254"/>
      <c r="S69" s="255"/>
      <c r="T69" s="176"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56"/>
      <c r="BC69" s="257"/>
      <c r="BD69" s="258"/>
      <c r="BE69" s="259"/>
      <c r="BF69" s="192"/>
      <c r="BG69" s="193"/>
      <c r="BH69" s="193"/>
      <c r="BI69" s="193"/>
      <c r="BJ69" s="194"/>
    </row>
    <row r="70" spans="2:62" ht="20.25" customHeight="1" x14ac:dyDescent="0.4">
      <c r="B70" s="264"/>
      <c r="C70" s="267"/>
      <c r="D70" s="268"/>
      <c r="E70" s="153"/>
      <c r="F70" s="154">
        <f>C69</f>
        <v>0</v>
      </c>
      <c r="G70" s="153"/>
      <c r="H70" s="154">
        <f>I69</f>
        <v>0</v>
      </c>
      <c r="I70" s="271"/>
      <c r="J70" s="272"/>
      <c r="K70" s="275"/>
      <c r="L70" s="276"/>
      <c r="M70" s="276"/>
      <c r="N70" s="268"/>
      <c r="O70" s="253"/>
      <c r="P70" s="254"/>
      <c r="Q70" s="254"/>
      <c r="R70" s="254"/>
      <c r="S70" s="255"/>
      <c r="T70" s="177" t="s">
        <v>161</v>
      </c>
      <c r="U70" s="114"/>
      <c r="V70" s="178"/>
      <c r="W70" s="163" t="str">
        <f>IF(W69="","",VLOOKUP(W69,シフト記号表!$C$6:$L$47,10,FALSE))</f>
        <v/>
      </c>
      <c r="X70" s="164" t="str">
        <f>IF(X69="","",VLOOKUP(X69,シフト記号表!$C$6:$L$47,10,FALSE))</f>
        <v/>
      </c>
      <c r="Y70" s="164" t="str">
        <f>IF(Y69="","",VLOOKUP(Y69,シフト記号表!$C$6:$L$47,10,FALSE))</f>
        <v/>
      </c>
      <c r="Z70" s="164" t="str">
        <f>IF(Z69="","",VLOOKUP(Z69,シフト記号表!$C$6:$L$47,10,FALSE))</f>
        <v/>
      </c>
      <c r="AA70" s="164" t="str">
        <f>IF(AA69="","",VLOOKUP(AA69,シフト記号表!$C$6:$L$47,10,FALSE))</f>
        <v/>
      </c>
      <c r="AB70" s="164" t="str">
        <f>IF(AB69="","",VLOOKUP(AB69,シフト記号表!$C$6:$L$47,10,FALSE))</f>
        <v/>
      </c>
      <c r="AC70" s="165" t="str">
        <f>IF(AC69="","",VLOOKUP(AC69,シフト記号表!$C$6:$L$47,10,FALSE))</f>
        <v/>
      </c>
      <c r="AD70" s="163" t="str">
        <f>IF(AD69="","",VLOOKUP(AD69,シフト記号表!$C$6:$L$47,10,FALSE))</f>
        <v/>
      </c>
      <c r="AE70" s="164" t="str">
        <f>IF(AE69="","",VLOOKUP(AE69,シフト記号表!$C$6:$L$47,10,FALSE))</f>
        <v/>
      </c>
      <c r="AF70" s="164" t="str">
        <f>IF(AF69="","",VLOOKUP(AF69,シフト記号表!$C$6:$L$47,10,FALSE))</f>
        <v/>
      </c>
      <c r="AG70" s="164" t="str">
        <f>IF(AG69="","",VLOOKUP(AG69,シフト記号表!$C$6:$L$47,10,FALSE))</f>
        <v/>
      </c>
      <c r="AH70" s="164" t="str">
        <f>IF(AH69="","",VLOOKUP(AH69,シフト記号表!$C$6:$L$47,10,FALSE))</f>
        <v/>
      </c>
      <c r="AI70" s="164" t="str">
        <f>IF(AI69="","",VLOOKUP(AI69,シフト記号表!$C$6:$L$47,10,FALSE))</f>
        <v/>
      </c>
      <c r="AJ70" s="165" t="str">
        <f>IF(AJ69="","",VLOOKUP(AJ69,シフト記号表!$C$6:$L$47,10,FALSE))</f>
        <v/>
      </c>
      <c r="AK70" s="163" t="str">
        <f>IF(AK69="","",VLOOKUP(AK69,シフト記号表!$C$6:$L$47,10,FALSE))</f>
        <v/>
      </c>
      <c r="AL70" s="164" t="str">
        <f>IF(AL69="","",VLOOKUP(AL69,シフト記号表!$C$6:$L$47,10,FALSE))</f>
        <v/>
      </c>
      <c r="AM70" s="164" t="str">
        <f>IF(AM69="","",VLOOKUP(AM69,シフト記号表!$C$6:$L$47,10,FALSE))</f>
        <v/>
      </c>
      <c r="AN70" s="164" t="str">
        <f>IF(AN69="","",VLOOKUP(AN69,シフト記号表!$C$6:$L$47,10,FALSE))</f>
        <v/>
      </c>
      <c r="AO70" s="164" t="str">
        <f>IF(AO69="","",VLOOKUP(AO69,シフト記号表!$C$6:$L$47,10,FALSE))</f>
        <v/>
      </c>
      <c r="AP70" s="164" t="str">
        <f>IF(AP69="","",VLOOKUP(AP69,シフト記号表!$C$6:$L$47,10,FALSE))</f>
        <v/>
      </c>
      <c r="AQ70" s="165" t="str">
        <f>IF(AQ69="","",VLOOKUP(AQ69,シフト記号表!$C$6:$L$47,10,FALSE))</f>
        <v/>
      </c>
      <c r="AR70" s="163" t="str">
        <f>IF(AR69="","",VLOOKUP(AR69,シフト記号表!$C$6:$L$47,10,FALSE))</f>
        <v/>
      </c>
      <c r="AS70" s="164" t="str">
        <f>IF(AS69="","",VLOOKUP(AS69,シフト記号表!$C$6:$L$47,10,FALSE))</f>
        <v/>
      </c>
      <c r="AT70" s="164" t="str">
        <f>IF(AT69="","",VLOOKUP(AT69,シフト記号表!$C$6:$L$47,10,FALSE))</f>
        <v/>
      </c>
      <c r="AU70" s="164" t="str">
        <f>IF(AU69="","",VLOOKUP(AU69,シフト記号表!$C$6:$L$47,10,FALSE))</f>
        <v/>
      </c>
      <c r="AV70" s="164" t="str">
        <f>IF(AV69="","",VLOOKUP(AV69,シフト記号表!$C$6:$L$47,10,FALSE))</f>
        <v/>
      </c>
      <c r="AW70" s="164" t="str">
        <f>IF(AW69="","",VLOOKUP(AW69,シフト記号表!$C$6:$L$47,10,FALSE))</f>
        <v/>
      </c>
      <c r="AX70" s="165" t="str">
        <f>IF(AX69="","",VLOOKUP(AX69,シフト記号表!$C$6:$L$47,10,FALSE))</f>
        <v/>
      </c>
      <c r="AY70" s="163" t="str">
        <f>IF(AY69="","",VLOOKUP(AY69,シフト記号表!$C$6:$L$47,10,FALSE))</f>
        <v/>
      </c>
      <c r="AZ70" s="164" t="str">
        <f>IF(AZ69="","",VLOOKUP(AZ69,シフト記号表!$C$6:$L$47,10,FALSE))</f>
        <v/>
      </c>
      <c r="BA70" s="164" t="str">
        <f>IF(BA69="","",VLOOKUP(BA69,シフト記号表!$C$6:$L$47,10,FALSE))</f>
        <v/>
      </c>
      <c r="BB70" s="260">
        <f>IF($BE$3="４週",SUM(W70:AX70),IF($BE$3="暦月",SUM(W70:BA70),""))</f>
        <v>0</v>
      </c>
      <c r="BC70" s="261"/>
      <c r="BD70" s="262">
        <f>IF($BE$3="４週",BB70/4,IF($BE$3="暦月",(BB70/($BE$8/7)),""))</f>
        <v>0</v>
      </c>
      <c r="BE70" s="261"/>
      <c r="BF70" s="195"/>
      <c r="BG70" s="196"/>
      <c r="BH70" s="196"/>
      <c r="BI70" s="196"/>
      <c r="BJ70" s="197"/>
    </row>
    <row r="71" spans="2:62" ht="20.25" customHeight="1" x14ac:dyDescent="0.4">
      <c r="B71" s="263">
        <f>B69+1</f>
        <v>29</v>
      </c>
      <c r="C71" s="265"/>
      <c r="D71" s="266"/>
      <c r="E71" s="153"/>
      <c r="F71" s="154"/>
      <c r="G71" s="153"/>
      <c r="H71" s="154"/>
      <c r="I71" s="269"/>
      <c r="J71" s="270"/>
      <c r="K71" s="273"/>
      <c r="L71" s="274"/>
      <c r="M71" s="274"/>
      <c r="N71" s="266"/>
      <c r="O71" s="253"/>
      <c r="P71" s="254"/>
      <c r="Q71" s="254"/>
      <c r="R71" s="254"/>
      <c r="S71" s="255"/>
      <c r="T71" s="176"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56"/>
      <c r="BC71" s="257"/>
      <c r="BD71" s="258"/>
      <c r="BE71" s="259"/>
      <c r="BF71" s="192"/>
      <c r="BG71" s="193"/>
      <c r="BH71" s="193"/>
      <c r="BI71" s="193"/>
      <c r="BJ71" s="194"/>
    </row>
    <row r="72" spans="2:62" ht="20.25" customHeight="1" x14ac:dyDescent="0.4">
      <c r="B72" s="264"/>
      <c r="C72" s="293"/>
      <c r="D72" s="294"/>
      <c r="E72" s="187"/>
      <c r="F72" s="188">
        <f>C71</f>
        <v>0</v>
      </c>
      <c r="G72" s="187"/>
      <c r="H72" s="188">
        <f>I71</f>
        <v>0</v>
      </c>
      <c r="I72" s="295"/>
      <c r="J72" s="296"/>
      <c r="K72" s="297"/>
      <c r="L72" s="298"/>
      <c r="M72" s="298"/>
      <c r="N72" s="294"/>
      <c r="O72" s="253"/>
      <c r="P72" s="254"/>
      <c r="Q72" s="254"/>
      <c r="R72" s="254"/>
      <c r="S72" s="255"/>
      <c r="T72" s="177" t="s">
        <v>161</v>
      </c>
      <c r="U72" s="114"/>
      <c r="V72" s="178"/>
      <c r="W72" s="163" t="str">
        <f>IF(W71="","",VLOOKUP(W71,シフト記号表!$C$6:$L$47,10,FALSE))</f>
        <v/>
      </c>
      <c r="X72" s="164" t="str">
        <f>IF(X71="","",VLOOKUP(X71,シフト記号表!$C$6:$L$47,10,FALSE))</f>
        <v/>
      </c>
      <c r="Y72" s="164" t="str">
        <f>IF(Y71="","",VLOOKUP(Y71,シフト記号表!$C$6:$L$47,10,FALSE))</f>
        <v/>
      </c>
      <c r="Z72" s="164" t="str">
        <f>IF(Z71="","",VLOOKUP(Z71,シフト記号表!$C$6:$L$47,10,FALSE))</f>
        <v/>
      </c>
      <c r="AA72" s="164" t="str">
        <f>IF(AA71="","",VLOOKUP(AA71,シフト記号表!$C$6:$L$47,10,FALSE))</f>
        <v/>
      </c>
      <c r="AB72" s="164" t="str">
        <f>IF(AB71="","",VLOOKUP(AB71,シフト記号表!$C$6:$L$47,10,FALSE))</f>
        <v/>
      </c>
      <c r="AC72" s="165" t="str">
        <f>IF(AC71="","",VLOOKUP(AC71,シフト記号表!$C$6:$L$47,10,FALSE))</f>
        <v/>
      </c>
      <c r="AD72" s="163" t="str">
        <f>IF(AD71="","",VLOOKUP(AD71,シフト記号表!$C$6:$L$47,10,FALSE))</f>
        <v/>
      </c>
      <c r="AE72" s="164" t="str">
        <f>IF(AE71="","",VLOOKUP(AE71,シフト記号表!$C$6:$L$47,10,FALSE))</f>
        <v/>
      </c>
      <c r="AF72" s="164" t="str">
        <f>IF(AF71="","",VLOOKUP(AF71,シフト記号表!$C$6:$L$47,10,FALSE))</f>
        <v/>
      </c>
      <c r="AG72" s="164" t="str">
        <f>IF(AG71="","",VLOOKUP(AG71,シフト記号表!$C$6:$L$47,10,FALSE))</f>
        <v/>
      </c>
      <c r="AH72" s="164" t="str">
        <f>IF(AH71="","",VLOOKUP(AH71,シフト記号表!$C$6:$L$47,10,FALSE))</f>
        <v/>
      </c>
      <c r="AI72" s="164" t="str">
        <f>IF(AI71="","",VLOOKUP(AI71,シフト記号表!$C$6:$L$47,10,FALSE))</f>
        <v/>
      </c>
      <c r="AJ72" s="165" t="str">
        <f>IF(AJ71="","",VLOOKUP(AJ71,シフト記号表!$C$6:$L$47,10,FALSE))</f>
        <v/>
      </c>
      <c r="AK72" s="163" t="str">
        <f>IF(AK71="","",VLOOKUP(AK71,シフト記号表!$C$6:$L$47,10,FALSE))</f>
        <v/>
      </c>
      <c r="AL72" s="164" t="str">
        <f>IF(AL71="","",VLOOKUP(AL71,シフト記号表!$C$6:$L$47,10,FALSE))</f>
        <v/>
      </c>
      <c r="AM72" s="164" t="str">
        <f>IF(AM71="","",VLOOKUP(AM71,シフト記号表!$C$6:$L$47,10,FALSE))</f>
        <v/>
      </c>
      <c r="AN72" s="164" t="str">
        <f>IF(AN71="","",VLOOKUP(AN71,シフト記号表!$C$6:$L$47,10,FALSE))</f>
        <v/>
      </c>
      <c r="AO72" s="164" t="str">
        <f>IF(AO71="","",VLOOKUP(AO71,シフト記号表!$C$6:$L$47,10,FALSE))</f>
        <v/>
      </c>
      <c r="AP72" s="164" t="str">
        <f>IF(AP71="","",VLOOKUP(AP71,シフト記号表!$C$6:$L$47,10,FALSE))</f>
        <v/>
      </c>
      <c r="AQ72" s="165" t="str">
        <f>IF(AQ71="","",VLOOKUP(AQ71,シフト記号表!$C$6:$L$47,10,FALSE))</f>
        <v/>
      </c>
      <c r="AR72" s="163" t="str">
        <f>IF(AR71="","",VLOOKUP(AR71,シフト記号表!$C$6:$L$47,10,FALSE))</f>
        <v/>
      </c>
      <c r="AS72" s="164" t="str">
        <f>IF(AS71="","",VLOOKUP(AS71,シフト記号表!$C$6:$L$47,10,FALSE))</f>
        <v/>
      </c>
      <c r="AT72" s="164" t="str">
        <f>IF(AT71="","",VLOOKUP(AT71,シフト記号表!$C$6:$L$47,10,FALSE))</f>
        <v/>
      </c>
      <c r="AU72" s="164" t="str">
        <f>IF(AU71="","",VLOOKUP(AU71,シフト記号表!$C$6:$L$47,10,FALSE))</f>
        <v/>
      </c>
      <c r="AV72" s="164" t="str">
        <f>IF(AV71="","",VLOOKUP(AV71,シフト記号表!$C$6:$L$47,10,FALSE))</f>
        <v/>
      </c>
      <c r="AW72" s="164" t="str">
        <f>IF(AW71="","",VLOOKUP(AW71,シフト記号表!$C$6:$L$47,10,FALSE))</f>
        <v/>
      </c>
      <c r="AX72" s="165" t="str">
        <f>IF(AX71="","",VLOOKUP(AX71,シフト記号表!$C$6:$L$47,10,FALSE))</f>
        <v/>
      </c>
      <c r="AY72" s="163" t="str">
        <f>IF(AY71="","",VLOOKUP(AY71,シフト記号表!$C$6:$L$47,10,FALSE))</f>
        <v/>
      </c>
      <c r="AZ72" s="164" t="str">
        <f>IF(AZ71="","",VLOOKUP(AZ71,シフト記号表!$C$6:$L$47,10,FALSE))</f>
        <v/>
      </c>
      <c r="BA72" s="164" t="str">
        <f>IF(BA71="","",VLOOKUP(BA71,シフト記号表!$C$6:$L$47,10,FALSE))</f>
        <v/>
      </c>
      <c r="BB72" s="290">
        <f>IF($BE$3="４週",SUM(W72:AX72),IF($BE$3="暦月",SUM(W72:BA72),""))</f>
        <v>0</v>
      </c>
      <c r="BC72" s="291"/>
      <c r="BD72" s="292">
        <f>IF($BE$3="４週",BB72/4,IF($BE$3="暦月",(BB72/($BE$8/7)),""))</f>
        <v>0</v>
      </c>
      <c r="BE72" s="291"/>
      <c r="BF72" s="195"/>
      <c r="BG72" s="196"/>
      <c r="BH72" s="196"/>
      <c r="BI72" s="196"/>
      <c r="BJ72" s="197"/>
    </row>
    <row r="73" spans="2:62" ht="20.25" customHeight="1" x14ac:dyDescent="0.4">
      <c r="B73" s="263">
        <f>B71+1</f>
        <v>30</v>
      </c>
      <c r="C73" s="265"/>
      <c r="D73" s="266"/>
      <c r="E73" s="153"/>
      <c r="F73" s="154"/>
      <c r="G73" s="153"/>
      <c r="H73" s="154"/>
      <c r="I73" s="269"/>
      <c r="J73" s="270"/>
      <c r="K73" s="273"/>
      <c r="L73" s="274"/>
      <c r="M73" s="274"/>
      <c r="N73" s="266"/>
      <c r="O73" s="253"/>
      <c r="P73" s="254"/>
      <c r="Q73" s="254"/>
      <c r="R73" s="254"/>
      <c r="S73" s="255"/>
      <c r="T73" s="176"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56"/>
      <c r="BC73" s="257"/>
      <c r="BD73" s="258"/>
      <c r="BE73" s="259"/>
      <c r="BF73" s="192"/>
      <c r="BG73" s="193"/>
      <c r="BH73" s="193"/>
      <c r="BI73" s="193"/>
      <c r="BJ73" s="194"/>
    </row>
    <row r="74" spans="2:62" ht="20.25" customHeight="1" x14ac:dyDescent="0.4">
      <c r="B74" s="264"/>
      <c r="C74" s="293"/>
      <c r="D74" s="294"/>
      <c r="E74" s="187"/>
      <c r="F74" s="188">
        <f>C73</f>
        <v>0</v>
      </c>
      <c r="G74" s="187"/>
      <c r="H74" s="188">
        <f>I73</f>
        <v>0</v>
      </c>
      <c r="I74" s="295"/>
      <c r="J74" s="296"/>
      <c r="K74" s="297"/>
      <c r="L74" s="298"/>
      <c r="M74" s="298"/>
      <c r="N74" s="294"/>
      <c r="O74" s="253"/>
      <c r="P74" s="254"/>
      <c r="Q74" s="254"/>
      <c r="R74" s="254"/>
      <c r="S74" s="255"/>
      <c r="T74" s="177" t="s">
        <v>161</v>
      </c>
      <c r="U74" s="114"/>
      <c r="V74" s="178"/>
      <c r="W74" s="163" t="str">
        <f>IF(W73="","",VLOOKUP(W73,シフト記号表!$C$6:$L$47,10,FALSE))</f>
        <v/>
      </c>
      <c r="X74" s="164" t="str">
        <f>IF(X73="","",VLOOKUP(X73,シフト記号表!$C$6:$L$47,10,FALSE))</f>
        <v/>
      </c>
      <c r="Y74" s="164" t="str">
        <f>IF(Y73="","",VLOOKUP(Y73,シフト記号表!$C$6:$L$47,10,FALSE))</f>
        <v/>
      </c>
      <c r="Z74" s="164" t="str">
        <f>IF(Z73="","",VLOOKUP(Z73,シフト記号表!$C$6:$L$47,10,FALSE))</f>
        <v/>
      </c>
      <c r="AA74" s="164" t="str">
        <f>IF(AA73="","",VLOOKUP(AA73,シフト記号表!$C$6:$L$47,10,FALSE))</f>
        <v/>
      </c>
      <c r="AB74" s="164" t="str">
        <f>IF(AB73="","",VLOOKUP(AB73,シフト記号表!$C$6:$L$47,10,FALSE))</f>
        <v/>
      </c>
      <c r="AC74" s="165" t="str">
        <f>IF(AC73="","",VLOOKUP(AC73,シフト記号表!$C$6:$L$47,10,FALSE))</f>
        <v/>
      </c>
      <c r="AD74" s="163" t="str">
        <f>IF(AD73="","",VLOOKUP(AD73,シフト記号表!$C$6:$L$47,10,FALSE))</f>
        <v/>
      </c>
      <c r="AE74" s="164" t="str">
        <f>IF(AE73="","",VLOOKUP(AE73,シフト記号表!$C$6:$L$47,10,FALSE))</f>
        <v/>
      </c>
      <c r="AF74" s="164" t="str">
        <f>IF(AF73="","",VLOOKUP(AF73,シフト記号表!$C$6:$L$47,10,FALSE))</f>
        <v/>
      </c>
      <c r="AG74" s="164" t="str">
        <f>IF(AG73="","",VLOOKUP(AG73,シフト記号表!$C$6:$L$47,10,FALSE))</f>
        <v/>
      </c>
      <c r="AH74" s="164" t="str">
        <f>IF(AH73="","",VLOOKUP(AH73,シフト記号表!$C$6:$L$47,10,FALSE))</f>
        <v/>
      </c>
      <c r="AI74" s="164" t="str">
        <f>IF(AI73="","",VLOOKUP(AI73,シフト記号表!$C$6:$L$47,10,FALSE))</f>
        <v/>
      </c>
      <c r="AJ74" s="165" t="str">
        <f>IF(AJ73="","",VLOOKUP(AJ73,シフト記号表!$C$6:$L$47,10,FALSE))</f>
        <v/>
      </c>
      <c r="AK74" s="163" t="str">
        <f>IF(AK73="","",VLOOKUP(AK73,シフト記号表!$C$6:$L$47,10,FALSE))</f>
        <v/>
      </c>
      <c r="AL74" s="164" t="str">
        <f>IF(AL73="","",VLOOKUP(AL73,シフト記号表!$C$6:$L$47,10,FALSE))</f>
        <v/>
      </c>
      <c r="AM74" s="164" t="str">
        <f>IF(AM73="","",VLOOKUP(AM73,シフト記号表!$C$6:$L$47,10,FALSE))</f>
        <v/>
      </c>
      <c r="AN74" s="164" t="str">
        <f>IF(AN73="","",VLOOKUP(AN73,シフト記号表!$C$6:$L$47,10,FALSE))</f>
        <v/>
      </c>
      <c r="AO74" s="164" t="str">
        <f>IF(AO73="","",VLOOKUP(AO73,シフト記号表!$C$6:$L$47,10,FALSE))</f>
        <v/>
      </c>
      <c r="AP74" s="164" t="str">
        <f>IF(AP73="","",VLOOKUP(AP73,シフト記号表!$C$6:$L$47,10,FALSE))</f>
        <v/>
      </c>
      <c r="AQ74" s="165" t="str">
        <f>IF(AQ73="","",VLOOKUP(AQ73,シフト記号表!$C$6:$L$47,10,FALSE))</f>
        <v/>
      </c>
      <c r="AR74" s="163" t="str">
        <f>IF(AR73="","",VLOOKUP(AR73,シフト記号表!$C$6:$L$47,10,FALSE))</f>
        <v/>
      </c>
      <c r="AS74" s="164" t="str">
        <f>IF(AS73="","",VLOOKUP(AS73,シフト記号表!$C$6:$L$47,10,FALSE))</f>
        <v/>
      </c>
      <c r="AT74" s="164" t="str">
        <f>IF(AT73="","",VLOOKUP(AT73,シフト記号表!$C$6:$L$47,10,FALSE))</f>
        <v/>
      </c>
      <c r="AU74" s="164" t="str">
        <f>IF(AU73="","",VLOOKUP(AU73,シフト記号表!$C$6:$L$47,10,FALSE))</f>
        <v/>
      </c>
      <c r="AV74" s="164" t="str">
        <f>IF(AV73="","",VLOOKUP(AV73,シフト記号表!$C$6:$L$47,10,FALSE))</f>
        <v/>
      </c>
      <c r="AW74" s="164" t="str">
        <f>IF(AW73="","",VLOOKUP(AW73,シフト記号表!$C$6:$L$47,10,FALSE))</f>
        <v/>
      </c>
      <c r="AX74" s="165" t="str">
        <f>IF(AX73="","",VLOOKUP(AX73,シフト記号表!$C$6:$L$47,10,FALSE))</f>
        <v/>
      </c>
      <c r="AY74" s="163" t="str">
        <f>IF(AY73="","",VLOOKUP(AY73,シフト記号表!$C$6:$L$47,10,FALSE))</f>
        <v/>
      </c>
      <c r="AZ74" s="164" t="str">
        <f>IF(AZ73="","",VLOOKUP(AZ73,シフト記号表!$C$6:$L$47,10,FALSE))</f>
        <v/>
      </c>
      <c r="BA74" s="164" t="str">
        <f>IF(BA73="","",VLOOKUP(BA73,シフト記号表!$C$6:$L$47,10,FALSE))</f>
        <v/>
      </c>
      <c r="BB74" s="290">
        <f>IF($BE$3="４週",SUM(W74:AX74),IF($BE$3="暦月",SUM(W74:BA74),""))</f>
        <v>0</v>
      </c>
      <c r="BC74" s="291"/>
      <c r="BD74" s="292">
        <f>IF($BE$3="４週",BB74/4,IF($BE$3="暦月",(BB74/($BE$8/7)),""))</f>
        <v>0</v>
      </c>
      <c r="BE74" s="291"/>
      <c r="BF74" s="195"/>
      <c r="BG74" s="196"/>
      <c r="BH74" s="196"/>
      <c r="BI74" s="196"/>
      <c r="BJ74" s="197"/>
    </row>
    <row r="75" spans="2:62" ht="20.25" customHeight="1" x14ac:dyDescent="0.4">
      <c r="B75" s="263">
        <f>B73+1</f>
        <v>31</v>
      </c>
      <c r="C75" s="265"/>
      <c r="D75" s="266"/>
      <c r="E75" s="153"/>
      <c r="F75" s="154"/>
      <c r="G75" s="153"/>
      <c r="H75" s="154"/>
      <c r="I75" s="269"/>
      <c r="J75" s="270"/>
      <c r="K75" s="273"/>
      <c r="L75" s="274"/>
      <c r="M75" s="274"/>
      <c r="N75" s="266"/>
      <c r="O75" s="253"/>
      <c r="P75" s="254"/>
      <c r="Q75" s="254"/>
      <c r="R75" s="254"/>
      <c r="S75" s="255"/>
      <c r="T75" s="176"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56"/>
      <c r="BC75" s="257"/>
      <c r="BD75" s="258"/>
      <c r="BE75" s="259"/>
      <c r="BF75" s="192"/>
      <c r="BG75" s="193"/>
      <c r="BH75" s="193"/>
      <c r="BI75" s="193"/>
      <c r="BJ75" s="194"/>
    </row>
    <row r="76" spans="2:62" ht="20.25" customHeight="1" x14ac:dyDescent="0.4">
      <c r="B76" s="264"/>
      <c r="C76" s="293"/>
      <c r="D76" s="294"/>
      <c r="E76" s="187"/>
      <c r="F76" s="188">
        <f>C75</f>
        <v>0</v>
      </c>
      <c r="G76" s="187"/>
      <c r="H76" s="188">
        <f>I75</f>
        <v>0</v>
      </c>
      <c r="I76" s="295"/>
      <c r="J76" s="296"/>
      <c r="K76" s="297"/>
      <c r="L76" s="298"/>
      <c r="M76" s="298"/>
      <c r="N76" s="294"/>
      <c r="O76" s="253"/>
      <c r="P76" s="254"/>
      <c r="Q76" s="254"/>
      <c r="R76" s="254"/>
      <c r="S76" s="255"/>
      <c r="T76" s="177" t="s">
        <v>161</v>
      </c>
      <c r="U76" s="114"/>
      <c r="V76" s="178"/>
      <c r="W76" s="163" t="str">
        <f>IF(W75="","",VLOOKUP(W75,シフト記号表!$C$6:$L$47,10,FALSE))</f>
        <v/>
      </c>
      <c r="X76" s="164" t="str">
        <f>IF(X75="","",VLOOKUP(X75,シフト記号表!$C$6:$L$47,10,FALSE))</f>
        <v/>
      </c>
      <c r="Y76" s="164" t="str">
        <f>IF(Y75="","",VLOOKUP(Y75,シフト記号表!$C$6:$L$47,10,FALSE))</f>
        <v/>
      </c>
      <c r="Z76" s="164" t="str">
        <f>IF(Z75="","",VLOOKUP(Z75,シフト記号表!$C$6:$L$47,10,FALSE))</f>
        <v/>
      </c>
      <c r="AA76" s="164" t="str">
        <f>IF(AA75="","",VLOOKUP(AA75,シフト記号表!$C$6:$L$47,10,FALSE))</f>
        <v/>
      </c>
      <c r="AB76" s="164" t="str">
        <f>IF(AB75="","",VLOOKUP(AB75,シフト記号表!$C$6:$L$47,10,FALSE))</f>
        <v/>
      </c>
      <c r="AC76" s="165" t="str">
        <f>IF(AC75="","",VLOOKUP(AC75,シフト記号表!$C$6:$L$47,10,FALSE))</f>
        <v/>
      </c>
      <c r="AD76" s="163" t="str">
        <f>IF(AD75="","",VLOOKUP(AD75,シフト記号表!$C$6:$L$47,10,FALSE))</f>
        <v/>
      </c>
      <c r="AE76" s="164" t="str">
        <f>IF(AE75="","",VLOOKUP(AE75,シフト記号表!$C$6:$L$47,10,FALSE))</f>
        <v/>
      </c>
      <c r="AF76" s="164" t="str">
        <f>IF(AF75="","",VLOOKUP(AF75,シフト記号表!$C$6:$L$47,10,FALSE))</f>
        <v/>
      </c>
      <c r="AG76" s="164" t="str">
        <f>IF(AG75="","",VLOOKUP(AG75,シフト記号表!$C$6:$L$47,10,FALSE))</f>
        <v/>
      </c>
      <c r="AH76" s="164" t="str">
        <f>IF(AH75="","",VLOOKUP(AH75,シフト記号表!$C$6:$L$47,10,FALSE))</f>
        <v/>
      </c>
      <c r="AI76" s="164" t="str">
        <f>IF(AI75="","",VLOOKUP(AI75,シフト記号表!$C$6:$L$47,10,FALSE))</f>
        <v/>
      </c>
      <c r="AJ76" s="165" t="str">
        <f>IF(AJ75="","",VLOOKUP(AJ75,シフト記号表!$C$6:$L$47,10,FALSE))</f>
        <v/>
      </c>
      <c r="AK76" s="163" t="str">
        <f>IF(AK75="","",VLOOKUP(AK75,シフト記号表!$C$6:$L$47,10,FALSE))</f>
        <v/>
      </c>
      <c r="AL76" s="164" t="str">
        <f>IF(AL75="","",VLOOKUP(AL75,シフト記号表!$C$6:$L$47,10,FALSE))</f>
        <v/>
      </c>
      <c r="AM76" s="164" t="str">
        <f>IF(AM75="","",VLOOKUP(AM75,シフト記号表!$C$6:$L$47,10,FALSE))</f>
        <v/>
      </c>
      <c r="AN76" s="164" t="str">
        <f>IF(AN75="","",VLOOKUP(AN75,シフト記号表!$C$6:$L$47,10,FALSE))</f>
        <v/>
      </c>
      <c r="AO76" s="164" t="str">
        <f>IF(AO75="","",VLOOKUP(AO75,シフト記号表!$C$6:$L$47,10,FALSE))</f>
        <v/>
      </c>
      <c r="AP76" s="164" t="str">
        <f>IF(AP75="","",VLOOKUP(AP75,シフト記号表!$C$6:$L$47,10,FALSE))</f>
        <v/>
      </c>
      <c r="AQ76" s="165" t="str">
        <f>IF(AQ75="","",VLOOKUP(AQ75,シフト記号表!$C$6:$L$47,10,FALSE))</f>
        <v/>
      </c>
      <c r="AR76" s="163" t="str">
        <f>IF(AR75="","",VLOOKUP(AR75,シフト記号表!$C$6:$L$47,10,FALSE))</f>
        <v/>
      </c>
      <c r="AS76" s="164" t="str">
        <f>IF(AS75="","",VLOOKUP(AS75,シフト記号表!$C$6:$L$47,10,FALSE))</f>
        <v/>
      </c>
      <c r="AT76" s="164" t="str">
        <f>IF(AT75="","",VLOOKUP(AT75,シフト記号表!$C$6:$L$47,10,FALSE))</f>
        <v/>
      </c>
      <c r="AU76" s="164" t="str">
        <f>IF(AU75="","",VLOOKUP(AU75,シフト記号表!$C$6:$L$47,10,FALSE))</f>
        <v/>
      </c>
      <c r="AV76" s="164" t="str">
        <f>IF(AV75="","",VLOOKUP(AV75,シフト記号表!$C$6:$L$47,10,FALSE))</f>
        <v/>
      </c>
      <c r="AW76" s="164" t="str">
        <f>IF(AW75="","",VLOOKUP(AW75,シフト記号表!$C$6:$L$47,10,FALSE))</f>
        <v/>
      </c>
      <c r="AX76" s="165" t="str">
        <f>IF(AX75="","",VLOOKUP(AX75,シフト記号表!$C$6:$L$47,10,FALSE))</f>
        <v/>
      </c>
      <c r="AY76" s="163" t="str">
        <f>IF(AY75="","",VLOOKUP(AY75,シフト記号表!$C$6:$L$47,10,FALSE))</f>
        <v/>
      </c>
      <c r="AZ76" s="164" t="str">
        <f>IF(AZ75="","",VLOOKUP(AZ75,シフト記号表!$C$6:$L$47,10,FALSE))</f>
        <v/>
      </c>
      <c r="BA76" s="164" t="str">
        <f>IF(BA75="","",VLOOKUP(BA75,シフト記号表!$C$6:$L$47,10,FALSE))</f>
        <v/>
      </c>
      <c r="BB76" s="290">
        <f>IF($BE$3="４週",SUM(W76:AX76),IF($BE$3="暦月",SUM(W76:BA76),""))</f>
        <v>0</v>
      </c>
      <c r="BC76" s="291"/>
      <c r="BD76" s="292">
        <f>IF($BE$3="４週",BB76/4,IF($BE$3="暦月",(BB76/($BE$8/7)),""))</f>
        <v>0</v>
      </c>
      <c r="BE76" s="291"/>
      <c r="BF76" s="195"/>
      <c r="BG76" s="196"/>
      <c r="BH76" s="196"/>
      <c r="BI76" s="196"/>
      <c r="BJ76" s="197"/>
    </row>
    <row r="77" spans="2:62" ht="20.25" customHeight="1" x14ac:dyDescent="0.4">
      <c r="B77" s="263">
        <f>B75+1</f>
        <v>32</v>
      </c>
      <c r="C77" s="265"/>
      <c r="D77" s="266"/>
      <c r="E77" s="153"/>
      <c r="F77" s="154"/>
      <c r="G77" s="153"/>
      <c r="H77" s="154"/>
      <c r="I77" s="269"/>
      <c r="J77" s="270"/>
      <c r="K77" s="273"/>
      <c r="L77" s="274"/>
      <c r="M77" s="274"/>
      <c r="N77" s="266"/>
      <c r="O77" s="253"/>
      <c r="P77" s="254"/>
      <c r="Q77" s="254"/>
      <c r="R77" s="254"/>
      <c r="S77" s="255"/>
      <c r="T77" s="176"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56"/>
      <c r="BC77" s="257"/>
      <c r="BD77" s="258"/>
      <c r="BE77" s="259"/>
      <c r="BF77" s="192"/>
      <c r="BG77" s="193"/>
      <c r="BH77" s="193"/>
      <c r="BI77" s="193"/>
      <c r="BJ77" s="194"/>
    </row>
    <row r="78" spans="2:62" ht="20.25" customHeight="1" x14ac:dyDescent="0.4">
      <c r="B78" s="264"/>
      <c r="C78" s="293"/>
      <c r="D78" s="294"/>
      <c r="E78" s="187"/>
      <c r="F78" s="188">
        <f>C77</f>
        <v>0</v>
      </c>
      <c r="G78" s="187"/>
      <c r="H78" s="188">
        <f>I77</f>
        <v>0</v>
      </c>
      <c r="I78" s="295"/>
      <c r="J78" s="296"/>
      <c r="K78" s="297"/>
      <c r="L78" s="298"/>
      <c r="M78" s="298"/>
      <c r="N78" s="294"/>
      <c r="O78" s="253"/>
      <c r="P78" s="254"/>
      <c r="Q78" s="254"/>
      <c r="R78" s="254"/>
      <c r="S78" s="255"/>
      <c r="T78" s="177" t="s">
        <v>161</v>
      </c>
      <c r="U78" s="114"/>
      <c r="V78" s="178"/>
      <c r="W78" s="163" t="str">
        <f>IF(W77="","",VLOOKUP(W77,シフト記号表!$C$6:$L$47,10,FALSE))</f>
        <v/>
      </c>
      <c r="X78" s="164" t="str">
        <f>IF(X77="","",VLOOKUP(X77,シフト記号表!$C$6:$L$47,10,FALSE))</f>
        <v/>
      </c>
      <c r="Y78" s="164" t="str">
        <f>IF(Y77="","",VLOOKUP(Y77,シフト記号表!$C$6:$L$47,10,FALSE))</f>
        <v/>
      </c>
      <c r="Z78" s="164" t="str">
        <f>IF(Z77="","",VLOOKUP(Z77,シフト記号表!$C$6:$L$47,10,FALSE))</f>
        <v/>
      </c>
      <c r="AA78" s="164" t="str">
        <f>IF(AA77="","",VLOOKUP(AA77,シフト記号表!$C$6:$L$47,10,FALSE))</f>
        <v/>
      </c>
      <c r="AB78" s="164" t="str">
        <f>IF(AB77="","",VLOOKUP(AB77,シフト記号表!$C$6:$L$47,10,FALSE))</f>
        <v/>
      </c>
      <c r="AC78" s="165" t="str">
        <f>IF(AC77="","",VLOOKUP(AC77,シフト記号表!$C$6:$L$47,10,FALSE))</f>
        <v/>
      </c>
      <c r="AD78" s="163" t="str">
        <f>IF(AD77="","",VLOOKUP(AD77,シフト記号表!$C$6:$L$47,10,FALSE))</f>
        <v/>
      </c>
      <c r="AE78" s="164" t="str">
        <f>IF(AE77="","",VLOOKUP(AE77,シフト記号表!$C$6:$L$47,10,FALSE))</f>
        <v/>
      </c>
      <c r="AF78" s="164" t="str">
        <f>IF(AF77="","",VLOOKUP(AF77,シフト記号表!$C$6:$L$47,10,FALSE))</f>
        <v/>
      </c>
      <c r="AG78" s="164" t="str">
        <f>IF(AG77="","",VLOOKUP(AG77,シフト記号表!$C$6:$L$47,10,FALSE))</f>
        <v/>
      </c>
      <c r="AH78" s="164" t="str">
        <f>IF(AH77="","",VLOOKUP(AH77,シフト記号表!$C$6:$L$47,10,FALSE))</f>
        <v/>
      </c>
      <c r="AI78" s="164" t="str">
        <f>IF(AI77="","",VLOOKUP(AI77,シフト記号表!$C$6:$L$47,10,FALSE))</f>
        <v/>
      </c>
      <c r="AJ78" s="165" t="str">
        <f>IF(AJ77="","",VLOOKUP(AJ77,シフト記号表!$C$6:$L$47,10,FALSE))</f>
        <v/>
      </c>
      <c r="AK78" s="163" t="str">
        <f>IF(AK77="","",VLOOKUP(AK77,シフト記号表!$C$6:$L$47,10,FALSE))</f>
        <v/>
      </c>
      <c r="AL78" s="164" t="str">
        <f>IF(AL77="","",VLOOKUP(AL77,シフト記号表!$C$6:$L$47,10,FALSE))</f>
        <v/>
      </c>
      <c r="AM78" s="164" t="str">
        <f>IF(AM77="","",VLOOKUP(AM77,シフト記号表!$C$6:$L$47,10,FALSE))</f>
        <v/>
      </c>
      <c r="AN78" s="164" t="str">
        <f>IF(AN77="","",VLOOKUP(AN77,シフト記号表!$C$6:$L$47,10,FALSE))</f>
        <v/>
      </c>
      <c r="AO78" s="164" t="str">
        <f>IF(AO77="","",VLOOKUP(AO77,シフト記号表!$C$6:$L$47,10,FALSE))</f>
        <v/>
      </c>
      <c r="AP78" s="164" t="str">
        <f>IF(AP77="","",VLOOKUP(AP77,シフト記号表!$C$6:$L$47,10,FALSE))</f>
        <v/>
      </c>
      <c r="AQ78" s="165" t="str">
        <f>IF(AQ77="","",VLOOKUP(AQ77,シフト記号表!$C$6:$L$47,10,FALSE))</f>
        <v/>
      </c>
      <c r="AR78" s="163" t="str">
        <f>IF(AR77="","",VLOOKUP(AR77,シフト記号表!$C$6:$L$47,10,FALSE))</f>
        <v/>
      </c>
      <c r="AS78" s="164" t="str">
        <f>IF(AS77="","",VLOOKUP(AS77,シフト記号表!$C$6:$L$47,10,FALSE))</f>
        <v/>
      </c>
      <c r="AT78" s="164" t="str">
        <f>IF(AT77="","",VLOOKUP(AT77,シフト記号表!$C$6:$L$47,10,FALSE))</f>
        <v/>
      </c>
      <c r="AU78" s="164" t="str">
        <f>IF(AU77="","",VLOOKUP(AU77,シフト記号表!$C$6:$L$47,10,FALSE))</f>
        <v/>
      </c>
      <c r="AV78" s="164" t="str">
        <f>IF(AV77="","",VLOOKUP(AV77,シフト記号表!$C$6:$L$47,10,FALSE))</f>
        <v/>
      </c>
      <c r="AW78" s="164" t="str">
        <f>IF(AW77="","",VLOOKUP(AW77,シフト記号表!$C$6:$L$47,10,FALSE))</f>
        <v/>
      </c>
      <c r="AX78" s="165" t="str">
        <f>IF(AX77="","",VLOOKUP(AX77,シフト記号表!$C$6:$L$47,10,FALSE))</f>
        <v/>
      </c>
      <c r="AY78" s="163" t="str">
        <f>IF(AY77="","",VLOOKUP(AY77,シフト記号表!$C$6:$L$47,10,FALSE))</f>
        <v/>
      </c>
      <c r="AZ78" s="164" t="str">
        <f>IF(AZ77="","",VLOOKUP(AZ77,シフト記号表!$C$6:$L$47,10,FALSE))</f>
        <v/>
      </c>
      <c r="BA78" s="164" t="str">
        <f>IF(BA77="","",VLOOKUP(BA77,シフト記号表!$C$6:$L$47,10,FALSE))</f>
        <v/>
      </c>
      <c r="BB78" s="290">
        <f>IF($BE$3="４週",SUM(W78:AX78),IF($BE$3="暦月",SUM(W78:BA78),""))</f>
        <v>0</v>
      </c>
      <c r="BC78" s="291"/>
      <c r="BD78" s="292">
        <f>IF($BE$3="４週",BB78/4,IF($BE$3="暦月",(BB78/($BE$8/7)),""))</f>
        <v>0</v>
      </c>
      <c r="BE78" s="291"/>
      <c r="BF78" s="195"/>
      <c r="BG78" s="196"/>
      <c r="BH78" s="196"/>
      <c r="BI78" s="196"/>
      <c r="BJ78" s="197"/>
    </row>
    <row r="79" spans="2:62" ht="20.25" customHeight="1" x14ac:dyDescent="0.4">
      <c r="B79" s="263">
        <f>B77+1</f>
        <v>33</v>
      </c>
      <c r="C79" s="265"/>
      <c r="D79" s="266"/>
      <c r="E79" s="153"/>
      <c r="F79" s="154"/>
      <c r="G79" s="153"/>
      <c r="H79" s="154"/>
      <c r="I79" s="269"/>
      <c r="J79" s="270"/>
      <c r="K79" s="273"/>
      <c r="L79" s="274"/>
      <c r="M79" s="274"/>
      <c r="N79" s="266"/>
      <c r="O79" s="253"/>
      <c r="P79" s="254"/>
      <c r="Q79" s="254"/>
      <c r="R79" s="254"/>
      <c r="S79" s="255"/>
      <c r="T79" s="176"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56"/>
      <c r="BC79" s="257"/>
      <c r="BD79" s="258"/>
      <c r="BE79" s="259"/>
      <c r="BF79" s="192"/>
      <c r="BG79" s="193"/>
      <c r="BH79" s="193"/>
      <c r="BI79" s="193"/>
      <c r="BJ79" s="194"/>
    </row>
    <row r="80" spans="2:62" ht="20.25" customHeight="1" x14ac:dyDescent="0.4">
      <c r="B80" s="264"/>
      <c r="C80" s="293"/>
      <c r="D80" s="294"/>
      <c r="E80" s="187"/>
      <c r="F80" s="188">
        <f>C79</f>
        <v>0</v>
      </c>
      <c r="G80" s="187"/>
      <c r="H80" s="188">
        <f>I79</f>
        <v>0</v>
      </c>
      <c r="I80" s="295"/>
      <c r="J80" s="296"/>
      <c r="K80" s="297"/>
      <c r="L80" s="298"/>
      <c r="M80" s="298"/>
      <c r="N80" s="294"/>
      <c r="O80" s="253"/>
      <c r="P80" s="254"/>
      <c r="Q80" s="254"/>
      <c r="R80" s="254"/>
      <c r="S80" s="255"/>
      <c r="T80" s="177" t="s">
        <v>161</v>
      </c>
      <c r="U80" s="114"/>
      <c r="V80" s="178"/>
      <c r="W80" s="163" t="str">
        <f>IF(W79="","",VLOOKUP(W79,シフト記号表!$C$6:$L$47,10,FALSE))</f>
        <v/>
      </c>
      <c r="X80" s="164" t="str">
        <f>IF(X79="","",VLOOKUP(X79,シフト記号表!$C$6:$L$47,10,FALSE))</f>
        <v/>
      </c>
      <c r="Y80" s="164" t="str">
        <f>IF(Y79="","",VLOOKUP(Y79,シフト記号表!$C$6:$L$47,10,FALSE))</f>
        <v/>
      </c>
      <c r="Z80" s="164" t="str">
        <f>IF(Z79="","",VLOOKUP(Z79,シフト記号表!$C$6:$L$47,10,FALSE))</f>
        <v/>
      </c>
      <c r="AA80" s="164" t="str">
        <f>IF(AA79="","",VLOOKUP(AA79,シフト記号表!$C$6:$L$47,10,FALSE))</f>
        <v/>
      </c>
      <c r="AB80" s="164" t="str">
        <f>IF(AB79="","",VLOOKUP(AB79,シフト記号表!$C$6:$L$47,10,FALSE))</f>
        <v/>
      </c>
      <c r="AC80" s="165" t="str">
        <f>IF(AC79="","",VLOOKUP(AC79,シフト記号表!$C$6:$L$47,10,FALSE))</f>
        <v/>
      </c>
      <c r="AD80" s="163" t="str">
        <f>IF(AD79="","",VLOOKUP(AD79,シフト記号表!$C$6:$L$47,10,FALSE))</f>
        <v/>
      </c>
      <c r="AE80" s="164" t="str">
        <f>IF(AE79="","",VLOOKUP(AE79,シフト記号表!$C$6:$L$47,10,FALSE))</f>
        <v/>
      </c>
      <c r="AF80" s="164" t="str">
        <f>IF(AF79="","",VLOOKUP(AF79,シフト記号表!$C$6:$L$47,10,FALSE))</f>
        <v/>
      </c>
      <c r="AG80" s="164" t="str">
        <f>IF(AG79="","",VLOOKUP(AG79,シフト記号表!$C$6:$L$47,10,FALSE))</f>
        <v/>
      </c>
      <c r="AH80" s="164" t="str">
        <f>IF(AH79="","",VLOOKUP(AH79,シフト記号表!$C$6:$L$47,10,FALSE))</f>
        <v/>
      </c>
      <c r="AI80" s="164" t="str">
        <f>IF(AI79="","",VLOOKUP(AI79,シフト記号表!$C$6:$L$47,10,FALSE))</f>
        <v/>
      </c>
      <c r="AJ80" s="165" t="str">
        <f>IF(AJ79="","",VLOOKUP(AJ79,シフト記号表!$C$6:$L$47,10,FALSE))</f>
        <v/>
      </c>
      <c r="AK80" s="163" t="str">
        <f>IF(AK79="","",VLOOKUP(AK79,シフト記号表!$C$6:$L$47,10,FALSE))</f>
        <v/>
      </c>
      <c r="AL80" s="164" t="str">
        <f>IF(AL79="","",VLOOKUP(AL79,シフト記号表!$C$6:$L$47,10,FALSE))</f>
        <v/>
      </c>
      <c r="AM80" s="164" t="str">
        <f>IF(AM79="","",VLOOKUP(AM79,シフト記号表!$C$6:$L$47,10,FALSE))</f>
        <v/>
      </c>
      <c r="AN80" s="164" t="str">
        <f>IF(AN79="","",VLOOKUP(AN79,シフト記号表!$C$6:$L$47,10,FALSE))</f>
        <v/>
      </c>
      <c r="AO80" s="164" t="str">
        <f>IF(AO79="","",VLOOKUP(AO79,シフト記号表!$C$6:$L$47,10,FALSE))</f>
        <v/>
      </c>
      <c r="AP80" s="164" t="str">
        <f>IF(AP79="","",VLOOKUP(AP79,シフト記号表!$C$6:$L$47,10,FALSE))</f>
        <v/>
      </c>
      <c r="AQ80" s="165" t="str">
        <f>IF(AQ79="","",VLOOKUP(AQ79,シフト記号表!$C$6:$L$47,10,FALSE))</f>
        <v/>
      </c>
      <c r="AR80" s="163" t="str">
        <f>IF(AR79="","",VLOOKUP(AR79,シフト記号表!$C$6:$L$47,10,FALSE))</f>
        <v/>
      </c>
      <c r="AS80" s="164" t="str">
        <f>IF(AS79="","",VLOOKUP(AS79,シフト記号表!$C$6:$L$47,10,FALSE))</f>
        <v/>
      </c>
      <c r="AT80" s="164" t="str">
        <f>IF(AT79="","",VLOOKUP(AT79,シフト記号表!$C$6:$L$47,10,FALSE))</f>
        <v/>
      </c>
      <c r="AU80" s="164" t="str">
        <f>IF(AU79="","",VLOOKUP(AU79,シフト記号表!$C$6:$L$47,10,FALSE))</f>
        <v/>
      </c>
      <c r="AV80" s="164" t="str">
        <f>IF(AV79="","",VLOOKUP(AV79,シフト記号表!$C$6:$L$47,10,FALSE))</f>
        <v/>
      </c>
      <c r="AW80" s="164" t="str">
        <f>IF(AW79="","",VLOOKUP(AW79,シフト記号表!$C$6:$L$47,10,FALSE))</f>
        <v/>
      </c>
      <c r="AX80" s="165" t="str">
        <f>IF(AX79="","",VLOOKUP(AX79,シフト記号表!$C$6:$L$47,10,FALSE))</f>
        <v/>
      </c>
      <c r="AY80" s="163" t="str">
        <f>IF(AY79="","",VLOOKUP(AY79,シフト記号表!$C$6:$L$47,10,FALSE))</f>
        <v/>
      </c>
      <c r="AZ80" s="164" t="str">
        <f>IF(AZ79="","",VLOOKUP(AZ79,シフト記号表!$C$6:$L$47,10,FALSE))</f>
        <v/>
      </c>
      <c r="BA80" s="164" t="str">
        <f>IF(BA79="","",VLOOKUP(BA79,シフト記号表!$C$6:$L$47,10,FALSE))</f>
        <v/>
      </c>
      <c r="BB80" s="290">
        <f>IF($BE$3="４週",SUM(W80:AX80),IF($BE$3="暦月",SUM(W80:BA80),""))</f>
        <v>0</v>
      </c>
      <c r="BC80" s="291"/>
      <c r="BD80" s="292">
        <f>IF($BE$3="４週",BB80/4,IF($BE$3="暦月",(BB80/($BE$8/7)),""))</f>
        <v>0</v>
      </c>
      <c r="BE80" s="291"/>
      <c r="BF80" s="195"/>
      <c r="BG80" s="196"/>
      <c r="BH80" s="196"/>
      <c r="BI80" s="196"/>
      <c r="BJ80" s="197"/>
    </row>
    <row r="81" spans="2:62" ht="20.25" customHeight="1" x14ac:dyDescent="0.4">
      <c r="B81" s="263">
        <f>B79+1</f>
        <v>34</v>
      </c>
      <c r="C81" s="265"/>
      <c r="D81" s="266"/>
      <c r="E81" s="153"/>
      <c r="F81" s="154"/>
      <c r="G81" s="153"/>
      <c r="H81" s="154"/>
      <c r="I81" s="269"/>
      <c r="J81" s="270"/>
      <c r="K81" s="273"/>
      <c r="L81" s="274"/>
      <c r="M81" s="274"/>
      <c r="N81" s="266"/>
      <c r="O81" s="253"/>
      <c r="P81" s="254"/>
      <c r="Q81" s="254"/>
      <c r="R81" s="254"/>
      <c r="S81" s="255"/>
      <c r="T81" s="176"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56"/>
      <c r="BC81" s="257"/>
      <c r="BD81" s="258"/>
      <c r="BE81" s="259"/>
      <c r="BF81" s="192"/>
      <c r="BG81" s="193"/>
      <c r="BH81" s="193"/>
      <c r="BI81" s="193"/>
      <c r="BJ81" s="194"/>
    </row>
    <row r="82" spans="2:62" ht="20.25" customHeight="1" x14ac:dyDescent="0.4">
      <c r="B82" s="264"/>
      <c r="C82" s="293"/>
      <c r="D82" s="294"/>
      <c r="E82" s="187"/>
      <c r="F82" s="188">
        <f>C81</f>
        <v>0</v>
      </c>
      <c r="G82" s="187"/>
      <c r="H82" s="188">
        <f>I81</f>
        <v>0</v>
      </c>
      <c r="I82" s="295"/>
      <c r="J82" s="296"/>
      <c r="K82" s="297"/>
      <c r="L82" s="298"/>
      <c r="M82" s="298"/>
      <c r="N82" s="294"/>
      <c r="O82" s="253"/>
      <c r="P82" s="254"/>
      <c r="Q82" s="254"/>
      <c r="R82" s="254"/>
      <c r="S82" s="255"/>
      <c r="T82" s="177" t="s">
        <v>161</v>
      </c>
      <c r="U82" s="114"/>
      <c r="V82" s="178"/>
      <c r="W82" s="163" t="str">
        <f>IF(W81="","",VLOOKUP(W81,シフト記号表!$C$6:$L$47,10,FALSE))</f>
        <v/>
      </c>
      <c r="X82" s="164" t="str">
        <f>IF(X81="","",VLOOKUP(X81,シフト記号表!$C$6:$L$47,10,FALSE))</f>
        <v/>
      </c>
      <c r="Y82" s="164" t="str">
        <f>IF(Y81="","",VLOOKUP(Y81,シフト記号表!$C$6:$L$47,10,FALSE))</f>
        <v/>
      </c>
      <c r="Z82" s="164" t="str">
        <f>IF(Z81="","",VLOOKUP(Z81,シフト記号表!$C$6:$L$47,10,FALSE))</f>
        <v/>
      </c>
      <c r="AA82" s="164" t="str">
        <f>IF(AA81="","",VLOOKUP(AA81,シフト記号表!$C$6:$L$47,10,FALSE))</f>
        <v/>
      </c>
      <c r="AB82" s="164" t="str">
        <f>IF(AB81="","",VLOOKUP(AB81,シフト記号表!$C$6:$L$47,10,FALSE))</f>
        <v/>
      </c>
      <c r="AC82" s="165" t="str">
        <f>IF(AC81="","",VLOOKUP(AC81,シフト記号表!$C$6:$L$47,10,FALSE))</f>
        <v/>
      </c>
      <c r="AD82" s="163" t="str">
        <f>IF(AD81="","",VLOOKUP(AD81,シフト記号表!$C$6:$L$47,10,FALSE))</f>
        <v/>
      </c>
      <c r="AE82" s="164" t="str">
        <f>IF(AE81="","",VLOOKUP(AE81,シフト記号表!$C$6:$L$47,10,FALSE))</f>
        <v/>
      </c>
      <c r="AF82" s="164" t="str">
        <f>IF(AF81="","",VLOOKUP(AF81,シフト記号表!$C$6:$L$47,10,FALSE))</f>
        <v/>
      </c>
      <c r="AG82" s="164" t="str">
        <f>IF(AG81="","",VLOOKUP(AG81,シフト記号表!$C$6:$L$47,10,FALSE))</f>
        <v/>
      </c>
      <c r="AH82" s="164" t="str">
        <f>IF(AH81="","",VLOOKUP(AH81,シフト記号表!$C$6:$L$47,10,FALSE))</f>
        <v/>
      </c>
      <c r="AI82" s="164" t="str">
        <f>IF(AI81="","",VLOOKUP(AI81,シフト記号表!$C$6:$L$47,10,FALSE))</f>
        <v/>
      </c>
      <c r="AJ82" s="165" t="str">
        <f>IF(AJ81="","",VLOOKUP(AJ81,シフト記号表!$C$6:$L$47,10,FALSE))</f>
        <v/>
      </c>
      <c r="AK82" s="163" t="str">
        <f>IF(AK81="","",VLOOKUP(AK81,シフト記号表!$C$6:$L$47,10,FALSE))</f>
        <v/>
      </c>
      <c r="AL82" s="164" t="str">
        <f>IF(AL81="","",VLOOKUP(AL81,シフト記号表!$C$6:$L$47,10,FALSE))</f>
        <v/>
      </c>
      <c r="AM82" s="164" t="str">
        <f>IF(AM81="","",VLOOKUP(AM81,シフト記号表!$C$6:$L$47,10,FALSE))</f>
        <v/>
      </c>
      <c r="AN82" s="164" t="str">
        <f>IF(AN81="","",VLOOKUP(AN81,シフト記号表!$C$6:$L$47,10,FALSE))</f>
        <v/>
      </c>
      <c r="AO82" s="164" t="str">
        <f>IF(AO81="","",VLOOKUP(AO81,シフト記号表!$C$6:$L$47,10,FALSE))</f>
        <v/>
      </c>
      <c r="AP82" s="164" t="str">
        <f>IF(AP81="","",VLOOKUP(AP81,シフト記号表!$C$6:$L$47,10,FALSE))</f>
        <v/>
      </c>
      <c r="AQ82" s="165" t="str">
        <f>IF(AQ81="","",VLOOKUP(AQ81,シフト記号表!$C$6:$L$47,10,FALSE))</f>
        <v/>
      </c>
      <c r="AR82" s="163" t="str">
        <f>IF(AR81="","",VLOOKUP(AR81,シフト記号表!$C$6:$L$47,10,FALSE))</f>
        <v/>
      </c>
      <c r="AS82" s="164" t="str">
        <f>IF(AS81="","",VLOOKUP(AS81,シフト記号表!$C$6:$L$47,10,FALSE))</f>
        <v/>
      </c>
      <c r="AT82" s="164" t="str">
        <f>IF(AT81="","",VLOOKUP(AT81,シフト記号表!$C$6:$L$47,10,FALSE))</f>
        <v/>
      </c>
      <c r="AU82" s="164" t="str">
        <f>IF(AU81="","",VLOOKUP(AU81,シフト記号表!$C$6:$L$47,10,FALSE))</f>
        <v/>
      </c>
      <c r="AV82" s="164" t="str">
        <f>IF(AV81="","",VLOOKUP(AV81,シフト記号表!$C$6:$L$47,10,FALSE))</f>
        <v/>
      </c>
      <c r="AW82" s="164" t="str">
        <f>IF(AW81="","",VLOOKUP(AW81,シフト記号表!$C$6:$L$47,10,FALSE))</f>
        <v/>
      </c>
      <c r="AX82" s="165" t="str">
        <f>IF(AX81="","",VLOOKUP(AX81,シフト記号表!$C$6:$L$47,10,FALSE))</f>
        <v/>
      </c>
      <c r="AY82" s="163" t="str">
        <f>IF(AY81="","",VLOOKUP(AY81,シフト記号表!$C$6:$L$47,10,FALSE))</f>
        <v/>
      </c>
      <c r="AZ82" s="164" t="str">
        <f>IF(AZ81="","",VLOOKUP(AZ81,シフト記号表!$C$6:$L$47,10,FALSE))</f>
        <v/>
      </c>
      <c r="BA82" s="164" t="str">
        <f>IF(BA81="","",VLOOKUP(BA81,シフト記号表!$C$6:$L$47,10,FALSE))</f>
        <v/>
      </c>
      <c r="BB82" s="290">
        <f>IF($BE$3="４週",SUM(W82:AX82),IF($BE$3="暦月",SUM(W82:BA82),""))</f>
        <v>0</v>
      </c>
      <c r="BC82" s="291"/>
      <c r="BD82" s="292">
        <f>IF($BE$3="４週",BB82/4,IF($BE$3="暦月",(BB82/($BE$8/7)),""))</f>
        <v>0</v>
      </c>
      <c r="BE82" s="291"/>
      <c r="BF82" s="195"/>
      <c r="BG82" s="196"/>
      <c r="BH82" s="196"/>
      <c r="BI82" s="196"/>
      <c r="BJ82" s="197"/>
    </row>
    <row r="83" spans="2:62" ht="20.25" customHeight="1" x14ac:dyDescent="0.4">
      <c r="B83" s="263">
        <f>B81+1</f>
        <v>35</v>
      </c>
      <c r="C83" s="265"/>
      <c r="D83" s="266"/>
      <c r="E83" s="153"/>
      <c r="F83" s="154"/>
      <c r="G83" s="153"/>
      <c r="H83" s="154"/>
      <c r="I83" s="269"/>
      <c r="J83" s="270"/>
      <c r="K83" s="273"/>
      <c r="L83" s="274"/>
      <c r="M83" s="274"/>
      <c r="N83" s="266"/>
      <c r="O83" s="253"/>
      <c r="P83" s="254"/>
      <c r="Q83" s="254"/>
      <c r="R83" s="254"/>
      <c r="S83" s="255"/>
      <c r="T83" s="176"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56"/>
      <c r="BC83" s="257"/>
      <c r="BD83" s="258"/>
      <c r="BE83" s="259"/>
      <c r="BF83" s="192"/>
      <c r="BG83" s="193"/>
      <c r="BH83" s="193"/>
      <c r="BI83" s="193"/>
      <c r="BJ83" s="194"/>
    </row>
    <row r="84" spans="2:62" ht="20.25" customHeight="1" x14ac:dyDescent="0.4">
      <c r="B84" s="264"/>
      <c r="C84" s="293"/>
      <c r="D84" s="294"/>
      <c r="E84" s="187"/>
      <c r="F84" s="188">
        <f>C83</f>
        <v>0</v>
      </c>
      <c r="G84" s="187"/>
      <c r="H84" s="188">
        <f>I83</f>
        <v>0</v>
      </c>
      <c r="I84" s="295"/>
      <c r="J84" s="296"/>
      <c r="K84" s="297"/>
      <c r="L84" s="298"/>
      <c r="M84" s="298"/>
      <c r="N84" s="294"/>
      <c r="O84" s="253"/>
      <c r="P84" s="254"/>
      <c r="Q84" s="254"/>
      <c r="R84" s="254"/>
      <c r="S84" s="255"/>
      <c r="T84" s="177" t="s">
        <v>161</v>
      </c>
      <c r="U84" s="114"/>
      <c r="V84" s="178"/>
      <c r="W84" s="163" t="str">
        <f>IF(W83="","",VLOOKUP(W83,シフト記号表!$C$6:$L$47,10,FALSE))</f>
        <v/>
      </c>
      <c r="X84" s="164" t="str">
        <f>IF(X83="","",VLOOKUP(X83,シフト記号表!$C$6:$L$47,10,FALSE))</f>
        <v/>
      </c>
      <c r="Y84" s="164" t="str">
        <f>IF(Y83="","",VLOOKUP(Y83,シフト記号表!$C$6:$L$47,10,FALSE))</f>
        <v/>
      </c>
      <c r="Z84" s="164" t="str">
        <f>IF(Z83="","",VLOOKUP(Z83,シフト記号表!$C$6:$L$47,10,FALSE))</f>
        <v/>
      </c>
      <c r="AA84" s="164" t="str">
        <f>IF(AA83="","",VLOOKUP(AA83,シフト記号表!$C$6:$L$47,10,FALSE))</f>
        <v/>
      </c>
      <c r="AB84" s="164" t="str">
        <f>IF(AB83="","",VLOOKUP(AB83,シフト記号表!$C$6:$L$47,10,FALSE))</f>
        <v/>
      </c>
      <c r="AC84" s="165" t="str">
        <f>IF(AC83="","",VLOOKUP(AC83,シフト記号表!$C$6:$L$47,10,FALSE))</f>
        <v/>
      </c>
      <c r="AD84" s="163" t="str">
        <f>IF(AD83="","",VLOOKUP(AD83,シフト記号表!$C$6:$L$47,10,FALSE))</f>
        <v/>
      </c>
      <c r="AE84" s="164" t="str">
        <f>IF(AE83="","",VLOOKUP(AE83,シフト記号表!$C$6:$L$47,10,FALSE))</f>
        <v/>
      </c>
      <c r="AF84" s="164" t="str">
        <f>IF(AF83="","",VLOOKUP(AF83,シフト記号表!$C$6:$L$47,10,FALSE))</f>
        <v/>
      </c>
      <c r="AG84" s="164" t="str">
        <f>IF(AG83="","",VLOOKUP(AG83,シフト記号表!$C$6:$L$47,10,FALSE))</f>
        <v/>
      </c>
      <c r="AH84" s="164" t="str">
        <f>IF(AH83="","",VLOOKUP(AH83,シフト記号表!$C$6:$L$47,10,FALSE))</f>
        <v/>
      </c>
      <c r="AI84" s="164" t="str">
        <f>IF(AI83="","",VLOOKUP(AI83,シフト記号表!$C$6:$L$47,10,FALSE))</f>
        <v/>
      </c>
      <c r="AJ84" s="165" t="str">
        <f>IF(AJ83="","",VLOOKUP(AJ83,シフト記号表!$C$6:$L$47,10,FALSE))</f>
        <v/>
      </c>
      <c r="AK84" s="163" t="str">
        <f>IF(AK83="","",VLOOKUP(AK83,シフト記号表!$C$6:$L$47,10,FALSE))</f>
        <v/>
      </c>
      <c r="AL84" s="164" t="str">
        <f>IF(AL83="","",VLOOKUP(AL83,シフト記号表!$C$6:$L$47,10,FALSE))</f>
        <v/>
      </c>
      <c r="AM84" s="164" t="str">
        <f>IF(AM83="","",VLOOKUP(AM83,シフト記号表!$C$6:$L$47,10,FALSE))</f>
        <v/>
      </c>
      <c r="AN84" s="164" t="str">
        <f>IF(AN83="","",VLOOKUP(AN83,シフト記号表!$C$6:$L$47,10,FALSE))</f>
        <v/>
      </c>
      <c r="AO84" s="164" t="str">
        <f>IF(AO83="","",VLOOKUP(AO83,シフト記号表!$C$6:$L$47,10,FALSE))</f>
        <v/>
      </c>
      <c r="AP84" s="164" t="str">
        <f>IF(AP83="","",VLOOKUP(AP83,シフト記号表!$C$6:$L$47,10,FALSE))</f>
        <v/>
      </c>
      <c r="AQ84" s="165" t="str">
        <f>IF(AQ83="","",VLOOKUP(AQ83,シフト記号表!$C$6:$L$47,10,FALSE))</f>
        <v/>
      </c>
      <c r="AR84" s="163" t="str">
        <f>IF(AR83="","",VLOOKUP(AR83,シフト記号表!$C$6:$L$47,10,FALSE))</f>
        <v/>
      </c>
      <c r="AS84" s="164" t="str">
        <f>IF(AS83="","",VLOOKUP(AS83,シフト記号表!$C$6:$L$47,10,FALSE))</f>
        <v/>
      </c>
      <c r="AT84" s="164" t="str">
        <f>IF(AT83="","",VLOOKUP(AT83,シフト記号表!$C$6:$L$47,10,FALSE))</f>
        <v/>
      </c>
      <c r="AU84" s="164" t="str">
        <f>IF(AU83="","",VLOOKUP(AU83,シフト記号表!$C$6:$L$47,10,FALSE))</f>
        <v/>
      </c>
      <c r="AV84" s="164" t="str">
        <f>IF(AV83="","",VLOOKUP(AV83,シフト記号表!$C$6:$L$47,10,FALSE))</f>
        <v/>
      </c>
      <c r="AW84" s="164" t="str">
        <f>IF(AW83="","",VLOOKUP(AW83,シフト記号表!$C$6:$L$47,10,FALSE))</f>
        <v/>
      </c>
      <c r="AX84" s="165" t="str">
        <f>IF(AX83="","",VLOOKUP(AX83,シフト記号表!$C$6:$L$47,10,FALSE))</f>
        <v/>
      </c>
      <c r="AY84" s="163" t="str">
        <f>IF(AY83="","",VLOOKUP(AY83,シフト記号表!$C$6:$L$47,10,FALSE))</f>
        <v/>
      </c>
      <c r="AZ84" s="164" t="str">
        <f>IF(AZ83="","",VLOOKUP(AZ83,シフト記号表!$C$6:$L$47,10,FALSE))</f>
        <v/>
      </c>
      <c r="BA84" s="164" t="str">
        <f>IF(BA83="","",VLOOKUP(BA83,シフト記号表!$C$6:$L$47,10,FALSE))</f>
        <v/>
      </c>
      <c r="BB84" s="290">
        <f>IF($BE$3="４週",SUM(W84:AX84),IF($BE$3="暦月",SUM(W84:BA84),""))</f>
        <v>0</v>
      </c>
      <c r="BC84" s="291"/>
      <c r="BD84" s="292">
        <f>IF($BE$3="４週",BB84/4,IF($BE$3="暦月",(BB84/($BE$8/7)),""))</f>
        <v>0</v>
      </c>
      <c r="BE84" s="291"/>
      <c r="BF84" s="195"/>
      <c r="BG84" s="196"/>
      <c r="BH84" s="196"/>
      <c r="BI84" s="196"/>
      <c r="BJ84" s="197"/>
    </row>
    <row r="85" spans="2:62" ht="20.25" customHeight="1" x14ac:dyDescent="0.4">
      <c r="B85" s="263">
        <f>B83+1</f>
        <v>36</v>
      </c>
      <c r="C85" s="265"/>
      <c r="D85" s="266"/>
      <c r="E85" s="153"/>
      <c r="F85" s="154"/>
      <c r="G85" s="153"/>
      <c r="H85" s="154"/>
      <c r="I85" s="269"/>
      <c r="J85" s="270"/>
      <c r="K85" s="273"/>
      <c r="L85" s="274"/>
      <c r="M85" s="274"/>
      <c r="N85" s="266"/>
      <c r="O85" s="253"/>
      <c r="P85" s="254"/>
      <c r="Q85" s="254"/>
      <c r="R85" s="254"/>
      <c r="S85" s="255"/>
      <c r="T85" s="176"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56"/>
      <c r="BC85" s="257"/>
      <c r="BD85" s="258"/>
      <c r="BE85" s="259"/>
      <c r="BF85" s="192"/>
      <c r="BG85" s="193"/>
      <c r="BH85" s="193"/>
      <c r="BI85" s="193"/>
      <c r="BJ85" s="194"/>
    </row>
    <row r="86" spans="2:62" ht="20.25" customHeight="1" x14ac:dyDescent="0.4">
      <c r="B86" s="264"/>
      <c r="C86" s="293"/>
      <c r="D86" s="294"/>
      <c r="E86" s="187"/>
      <c r="F86" s="188">
        <f>C85</f>
        <v>0</v>
      </c>
      <c r="G86" s="187"/>
      <c r="H86" s="188">
        <f>I85</f>
        <v>0</v>
      </c>
      <c r="I86" s="295"/>
      <c r="J86" s="296"/>
      <c r="K86" s="297"/>
      <c r="L86" s="298"/>
      <c r="M86" s="298"/>
      <c r="N86" s="294"/>
      <c r="O86" s="253"/>
      <c r="P86" s="254"/>
      <c r="Q86" s="254"/>
      <c r="R86" s="254"/>
      <c r="S86" s="255"/>
      <c r="T86" s="177" t="s">
        <v>161</v>
      </c>
      <c r="U86" s="114"/>
      <c r="V86" s="178"/>
      <c r="W86" s="163" t="str">
        <f>IF(W85="","",VLOOKUP(W85,シフト記号表!$C$6:$L$47,10,FALSE))</f>
        <v/>
      </c>
      <c r="X86" s="164" t="str">
        <f>IF(X85="","",VLOOKUP(X85,シフト記号表!$C$6:$L$47,10,FALSE))</f>
        <v/>
      </c>
      <c r="Y86" s="164" t="str">
        <f>IF(Y85="","",VLOOKUP(Y85,シフト記号表!$C$6:$L$47,10,FALSE))</f>
        <v/>
      </c>
      <c r="Z86" s="164" t="str">
        <f>IF(Z85="","",VLOOKUP(Z85,シフト記号表!$C$6:$L$47,10,FALSE))</f>
        <v/>
      </c>
      <c r="AA86" s="164" t="str">
        <f>IF(AA85="","",VLOOKUP(AA85,シフト記号表!$C$6:$L$47,10,FALSE))</f>
        <v/>
      </c>
      <c r="AB86" s="164" t="str">
        <f>IF(AB85="","",VLOOKUP(AB85,シフト記号表!$C$6:$L$47,10,FALSE))</f>
        <v/>
      </c>
      <c r="AC86" s="165" t="str">
        <f>IF(AC85="","",VLOOKUP(AC85,シフト記号表!$C$6:$L$47,10,FALSE))</f>
        <v/>
      </c>
      <c r="AD86" s="163" t="str">
        <f>IF(AD85="","",VLOOKUP(AD85,シフト記号表!$C$6:$L$47,10,FALSE))</f>
        <v/>
      </c>
      <c r="AE86" s="164" t="str">
        <f>IF(AE85="","",VLOOKUP(AE85,シフト記号表!$C$6:$L$47,10,FALSE))</f>
        <v/>
      </c>
      <c r="AF86" s="164" t="str">
        <f>IF(AF85="","",VLOOKUP(AF85,シフト記号表!$C$6:$L$47,10,FALSE))</f>
        <v/>
      </c>
      <c r="AG86" s="164" t="str">
        <f>IF(AG85="","",VLOOKUP(AG85,シフト記号表!$C$6:$L$47,10,FALSE))</f>
        <v/>
      </c>
      <c r="AH86" s="164" t="str">
        <f>IF(AH85="","",VLOOKUP(AH85,シフト記号表!$C$6:$L$47,10,FALSE))</f>
        <v/>
      </c>
      <c r="AI86" s="164" t="str">
        <f>IF(AI85="","",VLOOKUP(AI85,シフト記号表!$C$6:$L$47,10,FALSE))</f>
        <v/>
      </c>
      <c r="AJ86" s="165" t="str">
        <f>IF(AJ85="","",VLOOKUP(AJ85,シフト記号表!$C$6:$L$47,10,FALSE))</f>
        <v/>
      </c>
      <c r="AK86" s="163" t="str">
        <f>IF(AK85="","",VLOOKUP(AK85,シフト記号表!$C$6:$L$47,10,FALSE))</f>
        <v/>
      </c>
      <c r="AL86" s="164" t="str">
        <f>IF(AL85="","",VLOOKUP(AL85,シフト記号表!$C$6:$L$47,10,FALSE))</f>
        <v/>
      </c>
      <c r="AM86" s="164" t="str">
        <f>IF(AM85="","",VLOOKUP(AM85,シフト記号表!$C$6:$L$47,10,FALSE))</f>
        <v/>
      </c>
      <c r="AN86" s="164" t="str">
        <f>IF(AN85="","",VLOOKUP(AN85,シフト記号表!$C$6:$L$47,10,FALSE))</f>
        <v/>
      </c>
      <c r="AO86" s="164" t="str">
        <f>IF(AO85="","",VLOOKUP(AO85,シフト記号表!$C$6:$L$47,10,FALSE))</f>
        <v/>
      </c>
      <c r="AP86" s="164" t="str">
        <f>IF(AP85="","",VLOOKUP(AP85,シフト記号表!$C$6:$L$47,10,FALSE))</f>
        <v/>
      </c>
      <c r="AQ86" s="165" t="str">
        <f>IF(AQ85="","",VLOOKUP(AQ85,シフト記号表!$C$6:$L$47,10,FALSE))</f>
        <v/>
      </c>
      <c r="AR86" s="163" t="str">
        <f>IF(AR85="","",VLOOKUP(AR85,シフト記号表!$C$6:$L$47,10,FALSE))</f>
        <v/>
      </c>
      <c r="AS86" s="164" t="str">
        <f>IF(AS85="","",VLOOKUP(AS85,シフト記号表!$C$6:$L$47,10,FALSE))</f>
        <v/>
      </c>
      <c r="AT86" s="164" t="str">
        <f>IF(AT85="","",VLOOKUP(AT85,シフト記号表!$C$6:$L$47,10,FALSE))</f>
        <v/>
      </c>
      <c r="AU86" s="164" t="str">
        <f>IF(AU85="","",VLOOKUP(AU85,シフト記号表!$C$6:$L$47,10,FALSE))</f>
        <v/>
      </c>
      <c r="AV86" s="164" t="str">
        <f>IF(AV85="","",VLOOKUP(AV85,シフト記号表!$C$6:$L$47,10,FALSE))</f>
        <v/>
      </c>
      <c r="AW86" s="164" t="str">
        <f>IF(AW85="","",VLOOKUP(AW85,シフト記号表!$C$6:$L$47,10,FALSE))</f>
        <v/>
      </c>
      <c r="AX86" s="165" t="str">
        <f>IF(AX85="","",VLOOKUP(AX85,シフト記号表!$C$6:$L$47,10,FALSE))</f>
        <v/>
      </c>
      <c r="AY86" s="163" t="str">
        <f>IF(AY85="","",VLOOKUP(AY85,シフト記号表!$C$6:$L$47,10,FALSE))</f>
        <v/>
      </c>
      <c r="AZ86" s="164" t="str">
        <f>IF(AZ85="","",VLOOKUP(AZ85,シフト記号表!$C$6:$L$47,10,FALSE))</f>
        <v/>
      </c>
      <c r="BA86" s="164" t="str">
        <f>IF(BA85="","",VLOOKUP(BA85,シフト記号表!$C$6:$L$47,10,FALSE))</f>
        <v/>
      </c>
      <c r="BB86" s="290">
        <f>IF($BE$3="４週",SUM(W86:AX86),IF($BE$3="暦月",SUM(W86:BA86),""))</f>
        <v>0</v>
      </c>
      <c r="BC86" s="291"/>
      <c r="BD86" s="292">
        <f>IF($BE$3="４週",BB86/4,IF($BE$3="暦月",(BB86/($BE$8/7)),""))</f>
        <v>0</v>
      </c>
      <c r="BE86" s="291"/>
      <c r="BF86" s="195"/>
      <c r="BG86" s="196"/>
      <c r="BH86" s="196"/>
      <c r="BI86" s="196"/>
      <c r="BJ86" s="197"/>
    </row>
    <row r="87" spans="2:62" ht="20.25" customHeight="1" x14ac:dyDescent="0.4">
      <c r="B87" s="263">
        <f>B85+1</f>
        <v>37</v>
      </c>
      <c r="C87" s="265"/>
      <c r="D87" s="266"/>
      <c r="E87" s="153"/>
      <c r="F87" s="154"/>
      <c r="G87" s="153"/>
      <c r="H87" s="154"/>
      <c r="I87" s="269"/>
      <c r="J87" s="270"/>
      <c r="K87" s="273"/>
      <c r="L87" s="274"/>
      <c r="M87" s="274"/>
      <c r="N87" s="266"/>
      <c r="O87" s="253"/>
      <c r="P87" s="254"/>
      <c r="Q87" s="254"/>
      <c r="R87" s="254"/>
      <c r="S87" s="255"/>
      <c r="T87" s="176"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56"/>
      <c r="BC87" s="257"/>
      <c r="BD87" s="258"/>
      <c r="BE87" s="259"/>
      <c r="BF87" s="192"/>
      <c r="BG87" s="193"/>
      <c r="BH87" s="193"/>
      <c r="BI87" s="193"/>
      <c r="BJ87" s="194"/>
    </row>
    <row r="88" spans="2:62" ht="20.25" customHeight="1" x14ac:dyDescent="0.4">
      <c r="B88" s="264"/>
      <c r="C88" s="293"/>
      <c r="D88" s="294"/>
      <c r="E88" s="187"/>
      <c r="F88" s="188">
        <f>C87</f>
        <v>0</v>
      </c>
      <c r="G88" s="187"/>
      <c r="H88" s="188">
        <f>I87</f>
        <v>0</v>
      </c>
      <c r="I88" s="295"/>
      <c r="J88" s="296"/>
      <c r="K88" s="297"/>
      <c r="L88" s="298"/>
      <c r="M88" s="298"/>
      <c r="N88" s="294"/>
      <c r="O88" s="253"/>
      <c r="P88" s="254"/>
      <c r="Q88" s="254"/>
      <c r="R88" s="254"/>
      <c r="S88" s="255"/>
      <c r="T88" s="177" t="s">
        <v>161</v>
      </c>
      <c r="U88" s="114"/>
      <c r="V88" s="178"/>
      <c r="W88" s="163" t="str">
        <f>IF(W87="","",VLOOKUP(W87,シフト記号表!$C$6:$L$47,10,FALSE))</f>
        <v/>
      </c>
      <c r="X88" s="164" t="str">
        <f>IF(X87="","",VLOOKUP(X87,シフト記号表!$C$6:$L$47,10,FALSE))</f>
        <v/>
      </c>
      <c r="Y88" s="164" t="str">
        <f>IF(Y87="","",VLOOKUP(Y87,シフト記号表!$C$6:$L$47,10,FALSE))</f>
        <v/>
      </c>
      <c r="Z88" s="164" t="str">
        <f>IF(Z87="","",VLOOKUP(Z87,シフト記号表!$C$6:$L$47,10,FALSE))</f>
        <v/>
      </c>
      <c r="AA88" s="164" t="str">
        <f>IF(AA87="","",VLOOKUP(AA87,シフト記号表!$C$6:$L$47,10,FALSE))</f>
        <v/>
      </c>
      <c r="AB88" s="164" t="str">
        <f>IF(AB87="","",VLOOKUP(AB87,シフト記号表!$C$6:$L$47,10,FALSE))</f>
        <v/>
      </c>
      <c r="AC88" s="165" t="str">
        <f>IF(AC87="","",VLOOKUP(AC87,シフト記号表!$C$6:$L$47,10,FALSE))</f>
        <v/>
      </c>
      <c r="AD88" s="163" t="str">
        <f>IF(AD87="","",VLOOKUP(AD87,シフト記号表!$C$6:$L$47,10,FALSE))</f>
        <v/>
      </c>
      <c r="AE88" s="164" t="str">
        <f>IF(AE87="","",VLOOKUP(AE87,シフト記号表!$C$6:$L$47,10,FALSE))</f>
        <v/>
      </c>
      <c r="AF88" s="164" t="str">
        <f>IF(AF87="","",VLOOKUP(AF87,シフト記号表!$C$6:$L$47,10,FALSE))</f>
        <v/>
      </c>
      <c r="AG88" s="164" t="str">
        <f>IF(AG87="","",VLOOKUP(AG87,シフト記号表!$C$6:$L$47,10,FALSE))</f>
        <v/>
      </c>
      <c r="AH88" s="164" t="str">
        <f>IF(AH87="","",VLOOKUP(AH87,シフト記号表!$C$6:$L$47,10,FALSE))</f>
        <v/>
      </c>
      <c r="AI88" s="164" t="str">
        <f>IF(AI87="","",VLOOKUP(AI87,シフト記号表!$C$6:$L$47,10,FALSE))</f>
        <v/>
      </c>
      <c r="AJ88" s="165" t="str">
        <f>IF(AJ87="","",VLOOKUP(AJ87,シフト記号表!$C$6:$L$47,10,FALSE))</f>
        <v/>
      </c>
      <c r="AK88" s="163" t="str">
        <f>IF(AK87="","",VLOOKUP(AK87,シフト記号表!$C$6:$L$47,10,FALSE))</f>
        <v/>
      </c>
      <c r="AL88" s="164" t="str">
        <f>IF(AL87="","",VLOOKUP(AL87,シフト記号表!$C$6:$L$47,10,FALSE))</f>
        <v/>
      </c>
      <c r="AM88" s="164" t="str">
        <f>IF(AM87="","",VLOOKUP(AM87,シフト記号表!$C$6:$L$47,10,FALSE))</f>
        <v/>
      </c>
      <c r="AN88" s="164" t="str">
        <f>IF(AN87="","",VLOOKUP(AN87,シフト記号表!$C$6:$L$47,10,FALSE))</f>
        <v/>
      </c>
      <c r="AO88" s="164" t="str">
        <f>IF(AO87="","",VLOOKUP(AO87,シフト記号表!$C$6:$L$47,10,FALSE))</f>
        <v/>
      </c>
      <c r="AP88" s="164" t="str">
        <f>IF(AP87="","",VLOOKUP(AP87,シフト記号表!$C$6:$L$47,10,FALSE))</f>
        <v/>
      </c>
      <c r="AQ88" s="165" t="str">
        <f>IF(AQ87="","",VLOOKUP(AQ87,シフト記号表!$C$6:$L$47,10,FALSE))</f>
        <v/>
      </c>
      <c r="AR88" s="163" t="str">
        <f>IF(AR87="","",VLOOKUP(AR87,シフト記号表!$C$6:$L$47,10,FALSE))</f>
        <v/>
      </c>
      <c r="AS88" s="164" t="str">
        <f>IF(AS87="","",VLOOKUP(AS87,シフト記号表!$C$6:$L$47,10,FALSE))</f>
        <v/>
      </c>
      <c r="AT88" s="164" t="str">
        <f>IF(AT87="","",VLOOKUP(AT87,シフト記号表!$C$6:$L$47,10,FALSE))</f>
        <v/>
      </c>
      <c r="AU88" s="164" t="str">
        <f>IF(AU87="","",VLOOKUP(AU87,シフト記号表!$C$6:$L$47,10,FALSE))</f>
        <v/>
      </c>
      <c r="AV88" s="164" t="str">
        <f>IF(AV87="","",VLOOKUP(AV87,シフト記号表!$C$6:$L$47,10,FALSE))</f>
        <v/>
      </c>
      <c r="AW88" s="164" t="str">
        <f>IF(AW87="","",VLOOKUP(AW87,シフト記号表!$C$6:$L$47,10,FALSE))</f>
        <v/>
      </c>
      <c r="AX88" s="165" t="str">
        <f>IF(AX87="","",VLOOKUP(AX87,シフト記号表!$C$6:$L$47,10,FALSE))</f>
        <v/>
      </c>
      <c r="AY88" s="163" t="str">
        <f>IF(AY87="","",VLOOKUP(AY87,シフト記号表!$C$6:$L$47,10,FALSE))</f>
        <v/>
      </c>
      <c r="AZ88" s="164" t="str">
        <f>IF(AZ87="","",VLOOKUP(AZ87,シフト記号表!$C$6:$L$47,10,FALSE))</f>
        <v/>
      </c>
      <c r="BA88" s="164" t="str">
        <f>IF(BA87="","",VLOOKUP(BA87,シフト記号表!$C$6:$L$47,10,FALSE))</f>
        <v/>
      </c>
      <c r="BB88" s="290">
        <f>IF($BE$3="４週",SUM(W88:AX88),IF($BE$3="暦月",SUM(W88:BA88),""))</f>
        <v>0</v>
      </c>
      <c r="BC88" s="291"/>
      <c r="BD88" s="292">
        <f>IF($BE$3="４週",BB88/4,IF($BE$3="暦月",(BB88/($BE$8/7)),""))</f>
        <v>0</v>
      </c>
      <c r="BE88" s="291"/>
      <c r="BF88" s="195"/>
      <c r="BG88" s="196"/>
      <c r="BH88" s="196"/>
      <c r="BI88" s="196"/>
      <c r="BJ88" s="197"/>
    </row>
    <row r="89" spans="2:62" ht="20.25" customHeight="1" x14ac:dyDescent="0.4">
      <c r="B89" s="263">
        <f>B87+1</f>
        <v>38</v>
      </c>
      <c r="C89" s="265"/>
      <c r="D89" s="266"/>
      <c r="E89" s="153"/>
      <c r="F89" s="154"/>
      <c r="G89" s="153"/>
      <c r="H89" s="154"/>
      <c r="I89" s="269"/>
      <c r="J89" s="270"/>
      <c r="K89" s="273"/>
      <c r="L89" s="274"/>
      <c r="M89" s="274"/>
      <c r="N89" s="266"/>
      <c r="O89" s="253"/>
      <c r="P89" s="254"/>
      <c r="Q89" s="254"/>
      <c r="R89" s="254"/>
      <c r="S89" s="255"/>
      <c r="T89" s="176"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56"/>
      <c r="BC89" s="257"/>
      <c r="BD89" s="258"/>
      <c r="BE89" s="259"/>
      <c r="BF89" s="192"/>
      <c r="BG89" s="193"/>
      <c r="BH89" s="193"/>
      <c r="BI89" s="193"/>
      <c r="BJ89" s="194"/>
    </row>
    <row r="90" spans="2:62" ht="20.25" customHeight="1" x14ac:dyDescent="0.4">
      <c r="B90" s="264"/>
      <c r="C90" s="293"/>
      <c r="D90" s="294"/>
      <c r="E90" s="187"/>
      <c r="F90" s="188">
        <f>C89</f>
        <v>0</v>
      </c>
      <c r="G90" s="187"/>
      <c r="H90" s="188">
        <f>I89</f>
        <v>0</v>
      </c>
      <c r="I90" s="295"/>
      <c r="J90" s="296"/>
      <c r="K90" s="297"/>
      <c r="L90" s="298"/>
      <c r="M90" s="298"/>
      <c r="N90" s="294"/>
      <c r="O90" s="253"/>
      <c r="P90" s="254"/>
      <c r="Q90" s="254"/>
      <c r="R90" s="254"/>
      <c r="S90" s="255"/>
      <c r="T90" s="177" t="s">
        <v>161</v>
      </c>
      <c r="U90" s="114"/>
      <c r="V90" s="178"/>
      <c r="W90" s="163" t="str">
        <f>IF(W89="","",VLOOKUP(W89,シフト記号表!$C$6:$L$47,10,FALSE))</f>
        <v/>
      </c>
      <c r="X90" s="164" t="str">
        <f>IF(X89="","",VLOOKUP(X89,シフト記号表!$C$6:$L$47,10,FALSE))</f>
        <v/>
      </c>
      <c r="Y90" s="164" t="str">
        <f>IF(Y89="","",VLOOKUP(Y89,シフト記号表!$C$6:$L$47,10,FALSE))</f>
        <v/>
      </c>
      <c r="Z90" s="164" t="str">
        <f>IF(Z89="","",VLOOKUP(Z89,シフト記号表!$C$6:$L$47,10,FALSE))</f>
        <v/>
      </c>
      <c r="AA90" s="164" t="str">
        <f>IF(AA89="","",VLOOKUP(AA89,シフト記号表!$C$6:$L$47,10,FALSE))</f>
        <v/>
      </c>
      <c r="AB90" s="164" t="str">
        <f>IF(AB89="","",VLOOKUP(AB89,シフト記号表!$C$6:$L$47,10,FALSE))</f>
        <v/>
      </c>
      <c r="AC90" s="165" t="str">
        <f>IF(AC89="","",VLOOKUP(AC89,シフト記号表!$C$6:$L$47,10,FALSE))</f>
        <v/>
      </c>
      <c r="AD90" s="163" t="str">
        <f>IF(AD89="","",VLOOKUP(AD89,シフト記号表!$C$6:$L$47,10,FALSE))</f>
        <v/>
      </c>
      <c r="AE90" s="164" t="str">
        <f>IF(AE89="","",VLOOKUP(AE89,シフト記号表!$C$6:$L$47,10,FALSE))</f>
        <v/>
      </c>
      <c r="AF90" s="164" t="str">
        <f>IF(AF89="","",VLOOKUP(AF89,シフト記号表!$C$6:$L$47,10,FALSE))</f>
        <v/>
      </c>
      <c r="AG90" s="164" t="str">
        <f>IF(AG89="","",VLOOKUP(AG89,シフト記号表!$C$6:$L$47,10,FALSE))</f>
        <v/>
      </c>
      <c r="AH90" s="164" t="str">
        <f>IF(AH89="","",VLOOKUP(AH89,シフト記号表!$C$6:$L$47,10,FALSE))</f>
        <v/>
      </c>
      <c r="AI90" s="164" t="str">
        <f>IF(AI89="","",VLOOKUP(AI89,シフト記号表!$C$6:$L$47,10,FALSE))</f>
        <v/>
      </c>
      <c r="AJ90" s="165" t="str">
        <f>IF(AJ89="","",VLOOKUP(AJ89,シフト記号表!$C$6:$L$47,10,FALSE))</f>
        <v/>
      </c>
      <c r="AK90" s="163" t="str">
        <f>IF(AK89="","",VLOOKUP(AK89,シフト記号表!$C$6:$L$47,10,FALSE))</f>
        <v/>
      </c>
      <c r="AL90" s="164" t="str">
        <f>IF(AL89="","",VLOOKUP(AL89,シフト記号表!$C$6:$L$47,10,FALSE))</f>
        <v/>
      </c>
      <c r="AM90" s="164" t="str">
        <f>IF(AM89="","",VLOOKUP(AM89,シフト記号表!$C$6:$L$47,10,FALSE))</f>
        <v/>
      </c>
      <c r="AN90" s="164" t="str">
        <f>IF(AN89="","",VLOOKUP(AN89,シフト記号表!$C$6:$L$47,10,FALSE))</f>
        <v/>
      </c>
      <c r="AO90" s="164" t="str">
        <f>IF(AO89="","",VLOOKUP(AO89,シフト記号表!$C$6:$L$47,10,FALSE))</f>
        <v/>
      </c>
      <c r="AP90" s="164" t="str">
        <f>IF(AP89="","",VLOOKUP(AP89,シフト記号表!$C$6:$L$47,10,FALSE))</f>
        <v/>
      </c>
      <c r="AQ90" s="165" t="str">
        <f>IF(AQ89="","",VLOOKUP(AQ89,シフト記号表!$C$6:$L$47,10,FALSE))</f>
        <v/>
      </c>
      <c r="AR90" s="163" t="str">
        <f>IF(AR89="","",VLOOKUP(AR89,シフト記号表!$C$6:$L$47,10,FALSE))</f>
        <v/>
      </c>
      <c r="AS90" s="164" t="str">
        <f>IF(AS89="","",VLOOKUP(AS89,シフト記号表!$C$6:$L$47,10,FALSE))</f>
        <v/>
      </c>
      <c r="AT90" s="164" t="str">
        <f>IF(AT89="","",VLOOKUP(AT89,シフト記号表!$C$6:$L$47,10,FALSE))</f>
        <v/>
      </c>
      <c r="AU90" s="164" t="str">
        <f>IF(AU89="","",VLOOKUP(AU89,シフト記号表!$C$6:$L$47,10,FALSE))</f>
        <v/>
      </c>
      <c r="AV90" s="164" t="str">
        <f>IF(AV89="","",VLOOKUP(AV89,シフト記号表!$C$6:$L$47,10,FALSE))</f>
        <v/>
      </c>
      <c r="AW90" s="164" t="str">
        <f>IF(AW89="","",VLOOKUP(AW89,シフト記号表!$C$6:$L$47,10,FALSE))</f>
        <v/>
      </c>
      <c r="AX90" s="165" t="str">
        <f>IF(AX89="","",VLOOKUP(AX89,シフト記号表!$C$6:$L$47,10,FALSE))</f>
        <v/>
      </c>
      <c r="AY90" s="163" t="str">
        <f>IF(AY89="","",VLOOKUP(AY89,シフト記号表!$C$6:$L$47,10,FALSE))</f>
        <v/>
      </c>
      <c r="AZ90" s="164" t="str">
        <f>IF(AZ89="","",VLOOKUP(AZ89,シフト記号表!$C$6:$L$47,10,FALSE))</f>
        <v/>
      </c>
      <c r="BA90" s="164" t="str">
        <f>IF(BA89="","",VLOOKUP(BA89,シフト記号表!$C$6:$L$47,10,FALSE))</f>
        <v/>
      </c>
      <c r="BB90" s="290">
        <f>IF($BE$3="４週",SUM(W90:AX90),IF($BE$3="暦月",SUM(W90:BA90),""))</f>
        <v>0</v>
      </c>
      <c r="BC90" s="291"/>
      <c r="BD90" s="292">
        <f>IF($BE$3="４週",BB90/4,IF($BE$3="暦月",(BB90/($BE$8/7)),""))</f>
        <v>0</v>
      </c>
      <c r="BE90" s="291"/>
      <c r="BF90" s="195"/>
      <c r="BG90" s="196"/>
      <c r="BH90" s="196"/>
      <c r="BI90" s="196"/>
      <c r="BJ90" s="197"/>
    </row>
    <row r="91" spans="2:62" ht="20.25" customHeight="1" x14ac:dyDescent="0.4">
      <c r="B91" s="263">
        <f>B89+1</f>
        <v>39</v>
      </c>
      <c r="C91" s="265"/>
      <c r="D91" s="266"/>
      <c r="E91" s="153"/>
      <c r="F91" s="154"/>
      <c r="G91" s="153"/>
      <c r="H91" s="154"/>
      <c r="I91" s="269"/>
      <c r="J91" s="270"/>
      <c r="K91" s="273"/>
      <c r="L91" s="274"/>
      <c r="M91" s="274"/>
      <c r="N91" s="266"/>
      <c r="O91" s="253"/>
      <c r="P91" s="254"/>
      <c r="Q91" s="254"/>
      <c r="R91" s="254"/>
      <c r="S91" s="255"/>
      <c r="T91" s="176"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56"/>
      <c r="BC91" s="257"/>
      <c r="BD91" s="258"/>
      <c r="BE91" s="259"/>
      <c r="BF91" s="192"/>
      <c r="BG91" s="193"/>
      <c r="BH91" s="193"/>
      <c r="BI91" s="193"/>
      <c r="BJ91" s="194"/>
    </row>
    <row r="92" spans="2:62" ht="20.25" customHeight="1" x14ac:dyDescent="0.4">
      <c r="B92" s="264"/>
      <c r="C92" s="293"/>
      <c r="D92" s="294"/>
      <c r="E92" s="187"/>
      <c r="F92" s="188">
        <f>C91</f>
        <v>0</v>
      </c>
      <c r="G92" s="187"/>
      <c r="H92" s="188">
        <f>I91</f>
        <v>0</v>
      </c>
      <c r="I92" s="295"/>
      <c r="J92" s="296"/>
      <c r="K92" s="297"/>
      <c r="L92" s="298"/>
      <c r="M92" s="298"/>
      <c r="N92" s="294"/>
      <c r="O92" s="253"/>
      <c r="P92" s="254"/>
      <c r="Q92" s="254"/>
      <c r="R92" s="254"/>
      <c r="S92" s="255"/>
      <c r="T92" s="177" t="s">
        <v>161</v>
      </c>
      <c r="U92" s="114"/>
      <c r="V92" s="178"/>
      <c r="W92" s="163" t="str">
        <f>IF(W91="","",VLOOKUP(W91,シフト記号表!$C$6:$L$47,10,FALSE))</f>
        <v/>
      </c>
      <c r="X92" s="164" t="str">
        <f>IF(X91="","",VLOOKUP(X91,シフト記号表!$C$6:$L$47,10,FALSE))</f>
        <v/>
      </c>
      <c r="Y92" s="164" t="str">
        <f>IF(Y91="","",VLOOKUP(Y91,シフト記号表!$C$6:$L$47,10,FALSE))</f>
        <v/>
      </c>
      <c r="Z92" s="164" t="str">
        <f>IF(Z91="","",VLOOKUP(Z91,シフト記号表!$C$6:$L$47,10,FALSE))</f>
        <v/>
      </c>
      <c r="AA92" s="164" t="str">
        <f>IF(AA91="","",VLOOKUP(AA91,シフト記号表!$C$6:$L$47,10,FALSE))</f>
        <v/>
      </c>
      <c r="AB92" s="164" t="str">
        <f>IF(AB91="","",VLOOKUP(AB91,シフト記号表!$C$6:$L$47,10,FALSE))</f>
        <v/>
      </c>
      <c r="AC92" s="165" t="str">
        <f>IF(AC91="","",VLOOKUP(AC91,シフト記号表!$C$6:$L$47,10,FALSE))</f>
        <v/>
      </c>
      <c r="AD92" s="163" t="str">
        <f>IF(AD91="","",VLOOKUP(AD91,シフト記号表!$C$6:$L$47,10,FALSE))</f>
        <v/>
      </c>
      <c r="AE92" s="164" t="str">
        <f>IF(AE91="","",VLOOKUP(AE91,シフト記号表!$C$6:$L$47,10,FALSE))</f>
        <v/>
      </c>
      <c r="AF92" s="164" t="str">
        <f>IF(AF91="","",VLOOKUP(AF91,シフト記号表!$C$6:$L$47,10,FALSE))</f>
        <v/>
      </c>
      <c r="AG92" s="164" t="str">
        <f>IF(AG91="","",VLOOKUP(AG91,シフト記号表!$C$6:$L$47,10,FALSE))</f>
        <v/>
      </c>
      <c r="AH92" s="164" t="str">
        <f>IF(AH91="","",VLOOKUP(AH91,シフト記号表!$C$6:$L$47,10,FALSE))</f>
        <v/>
      </c>
      <c r="AI92" s="164" t="str">
        <f>IF(AI91="","",VLOOKUP(AI91,シフト記号表!$C$6:$L$47,10,FALSE))</f>
        <v/>
      </c>
      <c r="AJ92" s="165" t="str">
        <f>IF(AJ91="","",VLOOKUP(AJ91,シフト記号表!$C$6:$L$47,10,FALSE))</f>
        <v/>
      </c>
      <c r="AK92" s="163" t="str">
        <f>IF(AK91="","",VLOOKUP(AK91,シフト記号表!$C$6:$L$47,10,FALSE))</f>
        <v/>
      </c>
      <c r="AL92" s="164" t="str">
        <f>IF(AL91="","",VLOOKUP(AL91,シフト記号表!$C$6:$L$47,10,FALSE))</f>
        <v/>
      </c>
      <c r="AM92" s="164" t="str">
        <f>IF(AM91="","",VLOOKUP(AM91,シフト記号表!$C$6:$L$47,10,FALSE))</f>
        <v/>
      </c>
      <c r="AN92" s="164" t="str">
        <f>IF(AN91="","",VLOOKUP(AN91,シフト記号表!$C$6:$L$47,10,FALSE))</f>
        <v/>
      </c>
      <c r="AO92" s="164" t="str">
        <f>IF(AO91="","",VLOOKUP(AO91,シフト記号表!$C$6:$L$47,10,FALSE))</f>
        <v/>
      </c>
      <c r="AP92" s="164" t="str">
        <f>IF(AP91="","",VLOOKUP(AP91,シフト記号表!$C$6:$L$47,10,FALSE))</f>
        <v/>
      </c>
      <c r="AQ92" s="165" t="str">
        <f>IF(AQ91="","",VLOOKUP(AQ91,シフト記号表!$C$6:$L$47,10,FALSE))</f>
        <v/>
      </c>
      <c r="AR92" s="163" t="str">
        <f>IF(AR91="","",VLOOKUP(AR91,シフト記号表!$C$6:$L$47,10,FALSE))</f>
        <v/>
      </c>
      <c r="AS92" s="164" t="str">
        <f>IF(AS91="","",VLOOKUP(AS91,シフト記号表!$C$6:$L$47,10,FALSE))</f>
        <v/>
      </c>
      <c r="AT92" s="164" t="str">
        <f>IF(AT91="","",VLOOKUP(AT91,シフト記号表!$C$6:$L$47,10,FALSE))</f>
        <v/>
      </c>
      <c r="AU92" s="164" t="str">
        <f>IF(AU91="","",VLOOKUP(AU91,シフト記号表!$C$6:$L$47,10,FALSE))</f>
        <v/>
      </c>
      <c r="AV92" s="164" t="str">
        <f>IF(AV91="","",VLOOKUP(AV91,シフト記号表!$C$6:$L$47,10,FALSE))</f>
        <v/>
      </c>
      <c r="AW92" s="164" t="str">
        <f>IF(AW91="","",VLOOKUP(AW91,シフト記号表!$C$6:$L$47,10,FALSE))</f>
        <v/>
      </c>
      <c r="AX92" s="165" t="str">
        <f>IF(AX91="","",VLOOKUP(AX91,シフト記号表!$C$6:$L$47,10,FALSE))</f>
        <v/>
      </c>
      <c r="AY92" s="163" t="str">
        <f>IF(AY91="","",VLOOKUP(AY91,シフト記号表!$C$6:$L$47,10,FALSE))</f>
        <v/>
      </c>
      <c r="AZ92" s="164" t="str">
        <f>IF(AZ91="","",VLOOKUP(AZ91,シフト記号表!$C$6:$L$47,10,FALSE))</f>
        <v/>
      </c>
      <c r="BA92" s="164" t="str">
        <f>IF(BA91="","",VLOOKUP(BA91,シフト記号表!$C$6:$L$47,10,FALSE))</f>
        <v/>
      </c>
      <c r="BB92" s="290">
        <f>IF($BE$3="４週",SUM(W92:AX92),IF($BE$3="暦月",SUM(W92:BA92),""))</f>
        <v>0</v>
      </c>
      <c r="BC92" s="291"/>
      <c r="BD92" s="292">
        <f>IF($BE$3="４週",BB92/4,IF($BE$3="暦月",(BB92/($BE$8/7)),""))</f>
        <v>0</v>
      </c>
      <c r="BE92" s="291"/>
      <c r="BF92" s="195"/>
      <c r="BG92" s="196"/>
      <c r="BH92" s="196"/>
      <c r="BI92" s="196"/>
      <c r="BJ92" s="197"/>
    </row>
    <row r="93" spans="2:62" ht="20.25" customHeight="1" x14ac:dyDescent="0.4">
      <c r="B93" s="263">
        <f>B91+1</f>
        <v>40</v>
      </c>
      <c r="C93" s="265"/>
      <c r="D93" s="266"/>
      <c r="E93" s="153"/>
      <c r="F93" s="154"/>
      <c r="G93" s="153"/>
      <c r="H93" s="154"/>
      <c r="I93" s="269"/>
      <c r="J93" s="270"/>
      <c r="K93" s="273"/>
      <c r="L93" s="274"/>
      <c r="M93" s="274"/>
      <c r="N93" s="266"/>
      <c r="O93" s="253"/>
      <c r="P93" s="254"/>
      <c r="Q93" s="254"/>
      <c r="R93" s="254"/>
      <c r="S93" s="255"/>
      <c r="T93" s="176"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56"/>
      <c r="BC93" s="257"/>
      <c r="BD93" s="258"/>
      <c r="BE93" s="259"/>
      <c r="BF93" s="192"/>
      <c r="BG93" s="193"/>
      <c r="BH93" s="193"/>
      <c r="BI93" s="193"/>
      <c r="BJ93" s="194"/>
    </row>
    <row r="94" spans="2:62" ht="20.25" customHeight="1" x14ac:dyDescent="0.4">
      <c r="B94" s="264"/>
      <c r="C94" s="293"/>
      <c r="D94" s="294"/>
      <c r="E94" s="187"/>
      <c r="F94" s="188">
        <f>C93</f>
        <v>0</v>
      </c>
      <c r="G94" s="187"/>
      <c r="H94" s="188">
        <f>I93</f>
        <v>0</v>
      </c>
      <c r="I94" s="295"/>
      <c r="J94" s="296"/>
      <c r="K94" s="297"/>
      <c r="L94" s="298"/>
      <c r="M94" s="298"/>
      <c r="N94" s="294"/>
      <c r="O94" s="253"/>
      <c r="P94" s="254"/>
      <c r="Q94" s="254"/>
      <c r="R94" s="254"/>
      <c r="S94" s="255"/>
      <c r="T94" s="177" t="s">
        <v>161</v>
      </c>
      <c r="U94" s="114"/>
      <c r="V94" s="178"/>
      <c r="W94" s="163" t="str">
        <f>IF(W93="","",VLOOKUP(W93,シフト記号表!$C$6:$L$47,10,FALSE))</f>
        <v/>
      </c>
      <c r="X94" s="164" t="str">
        <f>IF(X93="","",VLOOKUP(X93,シフト記号表!$C$6:$L$47,10,FALSE))</f>
        <v/>
      </c>
      <c r="Y94" s="164" t="str">
        <f>IF(Y93="","",VLOOKUP(Y93,シフト記号表!$C$6:$L$47,10,FALSE))</f>
        <v/>
      </c>
      <c r="Z94" s="164" t="str">
        <f>IF(Z93="","",VLOOKUP(Z93,シフト記号表!$C$6:$L$47,10,FALSE))</f>
        <v/>
      </c>
      <c r="AA94" s="164" t="str">
        <f>IF(AA93="","",VLOOKUP(AA93,シフト記号表!$C$6:$L$47,10,FALSE))</f>
        <v/>
      </c>
      <c r="AB94" s="164" t="str">
        <f>IF(AB93="","",VLOOKUP(AB93,シフト記号表!$C$6:$L$47,10,FALSE))</f>
        <v/>
      </c>
      <c r="AC94" s="165" t="str">
        <f>IF(AC93="","",VLOOKUP(AC93,シフト記号表!$C$6:$L$47,10,FALSE))</f>
        <v/>
      </c>
      <c r="AD94" s="163" t="str">
        <f>IF(AD93="","",VLOOKUP(AD93,シフト記号表!$C$6:$L$47,10,FALSE))</f>
        <v/>
      </c>
      <c r="AE94" s="164" t="str">
        <f>IF(AE93="","",VLOOKUP(AE93,シフト記号表!$C$6:$L$47,10,FALSE))</f>
        <v/>
      </c>
      <c r="AF94" s="164" t="str">
        <f>IF(AF93="","",VLOOKUP(AF93,シフト記号表!$C$6:$L$47,10,FALSE))</f>
        <v/>
      </c>
      <c r="AG94" s="164" t="str">
        <f>IF(AG93="","",VLOOKUP(AG93,シフト記号表!$C$6:$L$47,10,FALSE))</f>
        <v/>
      </c>
      <c r="AH94" s="164" t="str">
        <f>IF(AH93="","",VLOOKUP(AH93,シフト記号表!$C$6:$L$47,10,FALSE))</f>
        <v/>
      </c>
      <c r="AI94" s="164" t="str">
        <f>IF(AI93="","",VLOOKUP(AI93,シフト記号表!$C$6:$L$47,10,FALSE))</f>
        <v/>
      </c>
      <c r="AJ94" s="165" t="str">
        <f>IF(AJ93="","",VLOOKUP(AJ93,シフト記号表!$C$6:$L$47,10,FALSE))</f>
        <v/>
      </c>
      <c r="AK94" s="163" t="str">
        <f>IF(AK93="","",VLOOKUP(AK93,シフト記号表!$C$6:$L$47,10,FALSE))</f>
        <v/>
      </c>
      <c r="AL94" s="164" t="str">
        <f>IF(AL93="","",VLOOKUP(AL93,シフト記号表!$C$6:$L$47,10,FALSE))</f>
        <v/>
      </c>
      <c r="AM94" s="164" t="str">
        <f>IF(AM93="","",VLOOKUP(AM93,シフト記号表!$C$6:$L$47,10,FALSE))</f>
        <v/>
      </c>
      <c r="AN94" s="164" t="str">
        <f>IF(AN93="","",VLOOKUP(AN93,シフト記号表!$C$6:$L$47,10,FALSE))</f>
        <v/>
      </c>
      <c r="AO94" s="164" t="str">
        <f>IF(AO93="","",VLOOKUP(AO93,シフト記号表!$C$6:$L$47,10,FALSE))</f>
        <v/>
      </c>
      <c r="AP94" s="164" t="str">
        <f>IF(AP93="","",VLOOKUP(AP93,シフト記号表!$C$6:$L$47,10,FALSE))</f>
        <v/>
      </c>
      <c r="AQ94" s="165" t="str">
        <f>IF(AQ93="","",VLOOKUP(AQ93,シフト記号表!$C$6:$L$47,10,FALSE))</f>
        <v/>
      </c>
      <c r="AR94" s="163" t="str">
        <f>IF(AR93="","",VLOOKUP(AR93,シフト記号表!$C$6:$L$47,10,FALSE))</f>
        <v/>
      </c>
      <c r="AS94" s="164" t="str">
        <f>IF(AS93="","",VLOOKUP(AS93,シフト記号表!$C$6:$L$47,10,FALSE))</f>
        <v/>
      </c>
      <c r="AT94" s="164" t="str">
        <f>IF(AT93="","",VLOOKUP(AT93,シフト記号表!$C$6:$L$47,10,FALSE))</f>
        <v/>
      </c>
      <c r="AU94" s="164" t="str">
        <f>IF(AU93="","",VLOOKUP(AU93,シフト記号表!$C$6:$L$47,10,FALSE))</f>
        <v/>
      </c>
      <c r="AV94" s="164" t="str">
        <f>IF(AV93="","",VLOOKUP(AV93,シフト記号表!$C$6:$L$47,10,FALSE))</f>
        <v/>
      </c>
      <c r="AW94" s="164" t="str">
        <f>IF(AW93="","",VLOOKUP(AW93,シフト記号表!$C$6:$L$47,10,FALSE))</f>
        <v/>
      </c>
      <c r="AX94" s="165" t="str">
        <f>IF(AX93="","",VLOOKUP(AX93,シフト記号表!$C$6:$L$47,10,FALSE))</f>
        <v/>
      </c>
      <c r="AY94" s="163" t="str">
        <f>IF(AY93="","",VLOOKUP(AY93,シフト記号表!$C$6:$L$47,10,FALSE))</f>
        <v/>
      </c>
      <c r="AZ94" s="164" t="str">
        <f>IF(AZ93="","",VLOOKUP(AZ93,シフト記号表!$C$6:$L$47,10,FALSE))</f>
        <v/>
      </c>
      <c r="BA94" s="164" t="str">
        <f>IF(BA93="","",VLOOKUP(BA93,シフト記号表!$C$6:$L$47,10,FALSE))</f>
        <v/>
      </c>
      <c r="BB94" s="290">
        <f>IF($BE$3="４週",SUM(W94:AX94),IF($BE$3="暦月",SUM(W94:BA94),""))</f>
        <v>0</v>
      </c>
      <c r="BC94" s="291"/>
      <c r="BD94" s="292">
        <f>IF($BE$3="４週",BB94/4,IF($BE$3="暦月",(BB94/($BE$8/7)),""))</f>
        <v>0</v>
      </c>
      <c r="BE94" s="291"/>
      <c r="BF94" s="195"/>
      <c r="BG94" s="196"/>
      <c r="BH94" s="196"/>
      <c r="BI94" s="196"/>
      <c r="BJ94" s="197"/>
    </row>
    <row r="95" spans="2:62" ht="20.25" customHeight="1" x14ac:dyDescent="0.4">
      <c r="B95" s="48"/>
      <c r="C95" s="64"/>
      <c r="D95" s="64"/>
      <c r="E95" s="64"/>
      <c r="F95" s="64"/>
      <c r="G95" s="64"/>
      <c r="H95" s="64"/>
      <c r="I95" s="166"/>
      <c r="J95" s="166"/>
      <c r="K95" s="64"/>
      <c r="L95" s="64"/>
      <c r="M95" s="64"/>
      <c r="N95" s="64"/>
      <c r="O95" s="167"/>
      <c r="P95" s="167"/>
      <c r="Q95" s="167"/>
      <c r="R95" s="67"/>
      <c r="S95" s="67"/>
      <c r="T95" s="67"/>
      <c r="U95" s="68"/>
      <c r="V95" s="69"/>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1"/>
      <c r="BE95" s="71"/>
      <c r="BF95" s="167"/>
      <c r="BG95" s="167"/>
      <c r="BH95" s="167"/>
      <c r="BI95" s="167"/>
      <c r="BJ95" s="167"/>
    </row>
    <row r="96" spans="2:62" ht="20.25" customHeight="1" x14ac:dyDescent="0.4">
      <c r="B96" s="48"/>
      <c r="C96" s="64"/>
      <c r="D96" s="64"/>
      <c r="E96" s="64"/>
      <c r="F96" s="64"/>
      <c r="G96" s="64"/>
      <c r="H96" s="64"/>
      <c r="I96" s="115"/>
      <c r="J96" s="116" t="s">
        <v>245</v>
      </c>
      <c r="K96" s="116"/>
      <c r="L96" s="116"/>
      <c r="M96" s="116"/>
      <c r="N96" s="116"/>
      <c r="O96" s="116"/>
      <c r="P96" s="116"/>
      <c r="Q96" s="116"/>
      <c r="R96" s="116"/>
      <c r="S96" s="116"/>
      <c r="T96" s="117"/>
      <c r="U96" s="116"/>
      <c r="V96" s="116"/>
      <c r="W96" s="116"/>
      <c r="X96" s="116"/>
      <c r="Y96" s="116"/>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9"/>
      <c r="BE96" s="71"/>
      <c r="BF96" s="167"/>
      <c r="BG96" s="167"/>
      <c r="BH96" s="167"/>
      <c r="BI96" s="167"/>
      <c r="BJ96" s="167"/>
    </row>
    <row r="97" spans="2:46" ht="20.25" customHeight="1" x14ac:dyDescent="0.4">
      <c r="B97" s="48"/>
      <c r="C97" s="64"/>
      <c r="D97" s="64"/>
      <c r="E97" s="64"/>
      <c r="F97" s="64"/>
      <c r="G97" s="64"/>
      <c r="H97" s="64"/>
      <c r="I97" s="115"/>
      <c r="J97" s="116"/>
      <c r="K97" s="116"/>
      <c r="L97" s="116"/>
      <c r="M97" s="116"/>
      <c r="N97" s="116"/>
      <c r="O97" s="116"/>
      <c r="P97" s="116"/>
      <c r="Q97" s="116"/>
      <c r="R97" s="116"/>
      <c r="S97" s="116"/>
      <c r="T97" s="117"/>
      <c r="U97" s="116"/>
      <c r="V97" s="116"/>
      <c r="W97" s="116"/>
      <c r="X97" s="116"/>
      <c r="Y97" s="116"/>
      <c r="Z97" s="118"/>
      <c r="AA97" s="116" t="s">
        <v>121</v>
      </c>
      <c r="AB97" s="116"/>
      <c r="AC97" s="116"/>
      <c r="AD97" s="116"/>
      <c r="AE97" s="116"/>
      <c r="AF97" s="116"/>
      <c r="AG97" s="118"/>
      <c r="AH97" s="118"/>
      <c r="AI97" s="118"/>
      <c r="AJ97" s="118"/>
      <c r="AK97" s="118"/>
      <c r="AL97" s="118"/>
      <c r="AM97" s="118"/>
      <c r="AN97" s="119"/>
      <c r="AO97" s="71"/>
      <c r="AP97" s="299"/>
      <c r="AQ97" s="299"/>
      <c r="AR97" s="299"/>
      <c r="AS97" s="299"/>
      <c r="AT97" s="167"/>
    </row>
    <row r="98" spans="2:46" ht="20.25" customHeight="1" x14ac:dyDescent="0.4">
      <c r="B98" s="48"/>
      <c r="C98" s="64"/>
      <c r="D98" s="64"/>
      <c r="E98" s="64"/>
      <c r="F98" s="64"/>
      <c r="G98" s="64"/>
      <c r="H98" s="64"/>
      <c r="I98" s="115"/>
      <c r="J98" s="116"/>
      <c r="K98" s="300" t="s">
        <v>103</v>
      </c>
      <c r="L98" s="300"/>
      <c r="M98" s="300" t="s">
        <v>104</v>
      </c>
      <c r="N98" s="300"/>
      <c r="O98" s="300"/>
      <c r="P98" s="300"/>
      <c r="Q98" s="116"/>
      <c r="R98" s="302" t="s">
        <v>105</v>
      </c>
      <c r="S98" s="302"/>
      <c r="T98" s="302"/>
      <c r="U98" s="302"/>
      <c r="V98" s="120"/>
      <c r="W98" s="121" t="s">
        <v>106</v>
      </c>
      <c r="X98" s="121"/>
      <c r="Y98" s="2"/>
      <c r="Z98" s="118"/>
      <c r="AA98" s="305" t="s">
        <v>4</v>
      </c>
      <c r="AB98" s="305"/>
      <c r="AC98" s="305" t="s">
        <v>5</v>
      </c>
      <c r="AD98" s="305"/>
      <c r="AE98" s="305"/>
      <c r="AF98" s="305"/>
      <c r="AG98" s="118"/>
      <c r="AH98" s="118"/>
      <c r="AI98" s="118"/>
      <c r="AJ98" s="118"/>
      <c r="AK98" s="118"/>
      <c r="AL98" s="118"/>
      <c r="AM98" s="118"/>
      <c r="AN98" s="119"/>
      <c r="AO98" s="71"/>
      <c r="AP98" s="303"/>
      <c r="AQ98" s="303"/>
      <c r="AR98" s="303"/>
      <c r="AS98" s="303"/>
      <c r="AT98" s="167"/>
    </row>
    <row r="99" spans="2:46" ht="20.25" customHeight="1" x14ac:dyDescent="0.4">
      <c r="B99" s="48"/>
      <c r="C99" s="64"/>
      <c r="D99" s="64"/>
      <c r="E99" s="64"/>
      <c r="F99" s="64"/>
      <c r="G99" s="64"/>
      <c r="H99" s="64"/>
      <c r="I99" s="115"/>
      <c r="J99" s="116"/>
      <c r="K99" s="301"/>
      <c r="L99" s="301"/>
      <c r="M99" s="301" t="s">
        <v>107</v>
      </c>
      <c r="N99" s="301"/>
      <c r="O99" s="301" t="s">
        <v>108</v>
      </c>
      <c r="P99" s="301"/>
      <c r="Q99" s="116"/>
      <c r="R99" s="301" t="s">
        <v>107</v>
      </c>
      <c r="S99" s="301"/>
      <c r="T99" s="301" t="s">
        <v>108</v>
      </c>
      <c r="U99" s="301"/>
      <c r="V99" s="120"/>
      <c r="W99" s="121" t="s">
        <v>109</v>
      </c>
      <c r="X99" s="121"/>
      <c r="Y99" s="2"/>
      <c r="Z99" s="118"/>
      <c r="AA99" s="305" t="s">
        <v>6</v>
      </c>
      <c r="AB99" s="305"/>
      <c r="AC99" s="305" t="s">
        <v>93</v>
      </c>
      <c r="AD99" s="305"/>
      <c r="AE99" s="305"/>
      <c r="AF99" s="305"/>
      <c r="AG99" s="118"/>
      <c r="AH99" s="118"/>
      <c r="AI99" s="118"/>
      <c r="AJ99" s="118"/>
      <c r="AK99" s="118"/>
      <c r="AL99" s="118"/>
      <c r="AM99" s="118"/>
      <c r="AN99" s="119"/>
      <c r="AO99" s="71"/>
      <c r="AP99" s="304"/>
      <c r="AQ99" s="304"/>
      <c r="AR99" s="304"/>
      <c r="AS99" s="304"/>
      <c r="AT99" s="167"/>
    </row>
    <row r="100" spans="2:46" ht="20.25" customHeight="1" x14ac:dyDescent="0.4">
      <c r="B100" s="48"/>
      <c r="C100" s="64"/>
      <c r="D100" s="64"/>
      <c r="E100" s="64"/>
      <c r="F100" s="64"/>
      <c r="G100" s="64"/>
      <c r="H100" s="64"/>
      <c r="I100" s="115"/>
      <c r="J100" s="116"/>
      <c r="K100" s="305" t="s">
        <v>6</v>
      </c>
      <c r="L100" s="305"/>
      <c r="M100" s="306">
        <f>SUMIFS($BB$15:$BB$94,$F$15:$F$94,"看護職員",$H$15:$H$94,"A")</f>
        <v>0</v>
      </c>
      <c r="N100" s="306"/>
      <c r="O100" s="307">
        <f>SUMIFS($BD$15:$BD$94,$F$15:$F$94,"看護職員",$H$15:$H$94,"A")</f>
        <v>0</v>
      </c>
      <c r="P100" s="307"/>
      <c r="Q100" s="129"/>
      <c r="R100" s="308">
        <v>0</v>
      </c>
      <c r="S100" s="308"/>
      <c r="T100" s="308">
        <v>0</v>
      </c>
      <c r="U100" s="308"/>
      <c r="V100" s="130"/>
      <c r="W100" s="309">
        <v>0</v>
      </c>
      <c r="X100" s="310"/>
      <c r="Y100" s="2"/>
      <c r="Z100" s="118"/>
      <c r="AA100" s="305" t="s">
        <v>7</v>
      </c>
      <c r="AB100" s="305"/>
      <c r="AC100" s="305" t="s">
        <v>94</v>
      </c>
      <c r="AD100" s="305"/>
      <c r="AE100" s="305"/>
      <c r="AF100" s="305"/>
      <c r="AG100" s="118"/>
      <c r="AH100" s="118"/>
      <c r="AI100" s="118"/>
      <c r="AJ100" s="118"/>
      <c r="AK100" s="118"/>
      <c r="AL100" s="118"/>
      <c r="AM100" s="118"/>
      <c r="AN100" s="119"/>
      <c r="AO100" s="71"/>
      <c r="AP100" s="74"/>
      <c r="AQ100" s="74"/>
      <c r="AR100" s="74"/>
      <c r="AS100" s="74"/>
      <c r="AT100" s="167"/>
    </row>
    <row r="101" spans="2:46" ht="20.25" customHeight="1" x14ac:dyDescent="0.4">
      <c r="B101" s="48"/>
      <c r="C101" s="64"/>
      <c r="D101" s="64"/>
      <c r="E101" s="64"/>
      <c r="F101" s="64"/>
      <c r="G101" s="64"/>
      <c r="H101" s="64"/>
      <c r="I101" s="115"/>
      <c r="J101" s="116"/>
      <c r="K101" s="305" t="s">
        <v>7</v>
      </c>
      <c r="L101" s="305"/>
      <c r="M101" s="306">
        <f>SUMIFS($BB$15:$BB$94,$F$15:$F$94,"看護職員",$H$15:$H$94,"B")</f>
        <v>0</v>
      </c>
      <c r="N101" s="306"/>
      <c r="O101" s="307">
        <f>SUMIFS($BD$15:$BD$94,$F$15:$F$94,"看護職員",$H$15:$H$94,"B")</f>
        <v>0</v>
      </c>
      <c r="P101" s="307"/>
      <c r="Q101" s="129"/>
      <c r="R101" s="308">
        <v>0</v>
      </c>
      <c r="S101" s="308"/>
      <c r="T101" s="308">
        <v>0</v>
      </c>
      <c r="U101" s="308"/>
      <c r="V101" s="130"/>
      <c r="W101" s="309">
        <v>0</v>
      </c>
      <c r="X101" s="310"/>
      <c r="Y101" s="2"/>
      <c r="Z101" s="118"/>
      <c r="AA101" s="305" t="s">
        <v>8</v>
      </c>
      <c r="AB101" s="305"/>
      <c r="AC101" s="305" t="s">
        <v>95</v>
      </c>
      <c r="AD101" s="305"/>
      <c r="AE101" s="305"/>
      <c r="AF101" s="305"/>
      <c r="AG101" s="118"/>
      <c r="AH101" s="118"/>
      <c r="AI101" s="118"/>
      <c r="AJ101" s="118"/>
      <c r="AK101" s="118"/>
      <c r="AL101" s="118"/>
      <c r="AM101" s="118"/>
      <c r="AN101" s="119"/>
      <c r="AO101" s="71"/>
      <c r="AP101" s="167"/>
      <c r="AQ101" s="167"/>
      <c r="AR101" s="167"/>
      <c r="AS101" s="167"/>
      <c r="AT101" s="167"/>
    </row>
    <row r="102" spans="2:46" ht="20.25" customHeight="1" x14ac:dyDescent="0.4">
      <c r="B102" s="48"/>
      <c r="C102" s="64"/>
      <c r="D102" s="64"/>
      <c r="E102" s="64"/>
      <c r="F102" s="64"/>
      <c r="G102" s="64"/>
      <c r="H102" s="64"/>
      <c r="I102" s="115"/>
      <c r="J102" s="116"/>
      <c r="K102" s="305" t="s">
        <v>8</v>
      </c>
      <c r="L102" s="305"/>
      <c r="M102" s="306">
        <f>SUMIFS($BB$15:$BB$94,$F$15:$F$94,"看護職員",$H$15:$H$94,"C")</f>
        <v>0</v>
      </c>
      <c r="N102" s="306"/>
      <c r="O102" s="307">
        <f>SUMIFS($BD$15:$BD$94,$F$15:$F$94,"看護職員",$H$15:$H$94,"C")</f>
        <v>0</v>
      </c>
      <c r="P102" s="307"/>
      <c r="Q102" s="129"/>
      <c r="R102" s="308">
        <v>0</v>
      </c>
      <c r="S102" s="308"/>
      <c r="T102" s="311">
        <v>0</v>
      </c>
      <c r="U102" s="311"/>
      <c r="V102" s="130"/>
      <c r="W102" s="312" t="s">
        <v>36</v>
      </c>
      <c r="X102" s="313"/>
      <c r="Y102" s="2"/>
      <c r="Z102" s="118"/>
      <c r="AA102" s="305" t="s">
        <v>9</v>
      </c>
      <c r="AB102" s="305"/>
      <c r="AC102" s="305" t="s">
        <v>122</v>
      </c>
      <c r="AD102" s="305"/>
      <c r="AE102" s="305"/>
      <c r="AF102" s="305"/>
      <c r="AG102" s="118"/>
      <c r="AH102" s="118"/>
      <c r="AI102" s="118"/>
      <c r="AJ102" s="118"/>
      <c r="AK102" s="118"/>
      <c r="AL102" s="118"/>
      <c r="AM102" s="118"/>
      <c r="AN102" s="119"/>
      <c r="AO102" s="71"/>
      <c r="AP102" s="167"/>
      <c r="AQ102" s="167"/>
      <c r="AR102" s="167"/>
      <c r="AS102" s="167"/>
      <c r="AT102" s="167"/>
    </row>
    <row r="103" spans="2:46" ht="20.25" customHeight="1" x14ac:dyDescent="0.4">
      <c r="B103" s="48"/>
      <c r="C103" s="64"/>
      <c r="D103" s="64"/>
      <c r="E103" s="64"/>
      <c r="F103" s="64"/>
      <c r="G103" s="64"/>
      <c r="H103" s="64"/>
      <c r="I103" s="115"/>
      <c r="J103" s="116"/>
      <c r="K103" s="305" t="s">
        <v>9</v>
      </c>
      <c r="L103" s="305"/>
      <c r="M103" s="306">
        <f>SUMIFS($BB$15:$BB$94,$F$15:$F$94,"看護職員",$H$15:$H$94,"D")</f>
        <v>0</v>
      </c>
      <c r="N103" s="306"/>
      <c r="O103" s="307">
        <f>SUMIFS($BD$15:$BD$94,$F$15:$F$94,"看護職員",$H$15:$H$94,"D")</f>
        <v>0</v>
      </c>
      <c r="P103" s="307"/>
      <c r="Q103" s="129"/>
      <c r="R103" s="308">
        <v>0</v>
      </c>
      <c r="S103" s="308"/>
      <c r="T103" s="311">
        <v>0</v>
      </c>
      <c r="U103" s="311"/>
      <c r="V103" s="130"/>
      <c r="W103" s="312" t="s">
        <v>36</v>
      </c>
      <c r="X103" s="313"/>
      <c r="Y103" s="2"/>
      <c r="Z103" s="118"/>
      <c r="AA103" s="2"/>
      <c r="AB103" s="2"/>
      <c r="AC103" s="2"/>
      <c r="AD103" s="2"/>
      <c r="AE103" s="2"/>
      <c r="AF103" s="2"/>
      <c r="AG103" s="2"/>
      <c r="AH103" s="2"/>
      <c r="AI103" s="2"/>
      <c r="AJ103" s="2"/>
      <c r="AK103" s="2"/>
      <c r="AL103" s="2"/>
      <c r="AM103" s="2"/>
      <c r="AN103" s="2"/>
      <c r="AP103" s="167"/>
      <c r="AQ103" s="167"/>
      <c r="AR103" s="167"/>
      <c r="AS103" s="167"/>
      <c r="AT103" s="167"/>
    </row>
    <row r="104" spans="2:46" ht="20.25" customHeight="1" x14ac:dyDescent="0.4">
      <c r="B104" s="48"/>
      <c r="C104" s="64"/>
      <c r="D104" s="64"/>
      <c r="E104" s="64"/>
      <c r="F104" s="64"/>
      <c r="G104" s="64"/>
      <c r="H104" s="64"/>
      <c r="I104" s="115"/>
      <c r="J104" s="116"/>
      <c r="K104" s="305" t="s">
        <v>110</v>
      </c>
      <c r="L104" s="305"/>
      <c r="M104" s="306">
        <f>SUM(M100:N103)</f>
        <v>0</v>
      </c>
      <c r="N104" s="306"/>
      <c r="O104" s="307">
        <f>SUM(O100:P103)</f>
        <v>0</v>
      </c>
      <c r="P104" s="307"/>
      <c r="Q104" s="129"/>
      <c r="R104" s="306">
        <f>SUM(R100:S103)</f>
        <v>0</v>
      </c>
      <c r="S104" s="306"/>
      <c r="T104" s="307">
        <f>SUM(T100:U103)</f>
        <v>0</v>
      </c>
      <c r="U104" s="307"/>
      <c r="V104" s="130"/>
      <c r="W104" s="319">
        <f>SUM(W100:X101)</f>
        <v>0</v>
      </c>
      <c r="X104" s="320"/>
      <c r="Y104" s="2"/>
      <c r="Z104" s="118"/>
      <c r="AA104" s="2"/>
      <c r="AB104" s="2"/>
      <c r="AC104" s="2"/>
      <c r="AD104" s="2"/>
      <c r="AE104" s="2"/>
      <c r="AF104" s="2"/>
      <c r="AG104" s="2"/>
      <c r="AH104" s="2"/>
      <c r="AI104" s="2"/>
      <c r="AJ104" s="2"/>
      <c r="AK104" s="2"/>
      <c r="AL104" s="2"/>
      <c r="AM104" s="2"/>
      <c r="AN104" s="2"/>
      <c r="AP104" s="167"/>
      <c r="AQ104" s="167"/>
      <c r="AR104" s="167"/>
      <c r="AS104" s="167"/>
      <c r="AT104" s="167"/>
    </row>
    <row r="105" spans="2:46" ht="20.25" customHeight="1" x14ac:dyDescent="0.4">
      <c r="B105" s="48"/>
      <c r="C105" s="64"/>
      <c r="D105" s="64"/>
      <c r="E105" s="64"/>
      <c r="F105" s="64"/>
      <c r="G105" s="64"/>
      <c r="H105" s="64"/>
      <c r="I105" s="115"/>
      <c r="J105" s="115"/>
      <c r="K105" s="123"/>
      <c r="L105" s="123"/>
      <c r="M105" s="123"/>
      <c r="N105" s="123"/>
      <c r="O105" s="124"/>
      <c r="P105" s="124"/>
      <c r="Q105" s="124"/>
      <c r="R105" s="125"/>
      <c r="S105" s="125"/>
      <c r="T105" s="125"/>
      <c r="U105" s="125"/>
      <c r="V105" s="126"/>
      <c r="W105" s="118"/>
      <c r="X105" s="118"/>
      <c r="Y105" s="118"/>
      <c r="Z105" s="118"/>
      <c r="AA105" s="2"/>
      <c r="AB105" s="2"/>
      <c r="AC105" s="2"/>
      <c r="AD105" s="2"/>
      <c r="AE105" s="2"/>
      <c r="AF105" s="2"/>
      <c r="AG105" s="2"/>
      <c r="AH105" s="2"/>
      <c r="AI105" s="2"/>
      <c r="AJ105" s="2"/>
      <c r="AK105" s="2"/>
      <c r="AL105" s="2"/>
      <c r="AM105" s="2"/>
      <c r="AN105" s="2"/>
      <c r="AP105" s="167"/>
      <c r="AQ105" s="167"/>
      <c r="AR105" s="167"/>
      <c r="AS105" s="167"/>
      <c r="AT105" s="167"/>
    </row>
    <row r="106" spans="2:46" ht="20.25" customHeight="1" x14ac:dyDescent="0.4">
      <c r="B106" s="48"/>
      <c r="C106" s="64"/>
      <c r="D106" s="64"/>
      <c r="E106" s="64"/>
      <c r="F106" s="64"/>
      <c r="G106" s="64"/>
      <c r="H106" s="64"/>
      <c r="I106" s="115"/>
      <c r="J106" s="115"/>
      <c r="K106" s="117" t="s">
        <v>111</v>
      </c>
      <c r="L106" s="116"/>
      <c r="M106" s="116"/>
      <c r="N106" s="116"/>
      <c r="O106" s="116"/>
      <c r="P106" s="116"/>
      <c r="Q106" s="150" t="s">
        <v>159</v>
      </c>
      <c r="R106" s="316" t="s">
        <v>160</v>
      </c>
      <c r="S106" s="317"/>
      <c r="T106" s="127"/>
      <c r="U106" s="127"/>
      <c r="V106" s="116"/>
      <c r="W106" s="116"/>
      <c r="X106" s="116"/>
      <c r="Y106" s="118"/>
      <c r="Z106" s="118"/>
      <c r="AA106" s="2"/>
      <c r="AB106" s="2"/>
      <c r="AC106" s="2"/>
      <c r="AD106" s="2"/>
      <c r="AE106" s="2"/>
      <c r="AF106" s="2"/>
      <c r="AG106" s="2"/>
      <c r="AH106" s="2"/>
      <c r="AI106" s="2"/>
      <c r="AJ106" s="2"/>
      <c r="AK106" s="2"/>
      <c r="AL106" s="2"/>
      <c r="AM106" s="2"/>
      <c r="AN106" s="2"/>
      <c r="AP106" s="167"/>
      <c r="AQ106" s="167"/>
      <c r="AR106" s="167"/>
      <c r="AS106" s="167"/>
      <c r="AT106" s="167"/>
    </row>
    <row r="107" spans="2:46" ht="20.25" customHeight="1" x14ac:dyDescent="0.4">
      <c r="B107" s="48"/>
      <c r="C107" s="64"/>
      <c r="D107" s="64"/>
      <c r="E107" s="64"/>
      <c r="F107" s="64"/>
      <c r="G107" s="64"/>
      <c r="H107" s="64"/>
      <c r="I107" s="115"/>
      <c r="J107" s="115"/>
      <c r="K107" s="116" t="s">
        <v>112</v>
      </c>
      <c r="L107" s="116"/>
      <c r="M107" s="116"/>
      <c r="N107" s="116"/>
      <c r="O107" s="116"/>
      <c r="P107" s="116" t="s">
        <v>113</v>
      </c>
      <c r="Q107" s="116"/>
      <c r="R107" s="116"/>
      <c r="S107" s="116"/>
      <c r="T107" s="117"/>
      <c r="U107" s="116"/>
      <c r="V107" s="116"/>
      <c r="W107" s="116"/>
      <c r="X107" s="116"/>
      <c r="Y107" s="118"/>
      <c r="Z107" s="118"/>
      <c r="AA107" s="2"/>
      <c r="AB107" s="2"/>
      <c r="AC107" s="2"/>
      <c r="AD107" s="2"/>
      <c r="AE107" s="2"/>
      <c r="AF107" s="2"/>
      <c r="AG107" s="2"/>
      <c r="AH107" s="2"/>
      <c r="AI107" s="2"/>
      <c r="AJ107" s="2"/>
      <c r="AK107" s="2"/>
      <c r="AL107" s="2"/>
      <c r="AM107" s="2"/>
      <c r="AN107" s="2"/>
      <c r="AP107" s="167"/>
      <c r="AQ107" s="167"/>
      <c r="AR107" s="167"/>
      <c r="AS107" s="167"/>
      <c r="AT107" s="167"/>
    </row>
    <row r="108" spans="2:46" ht="20.25" customHeight="1" x14ac:dyDescent="0.4">
      <c r="B108" s="48"/>
      <c r="C108" s="64"/>
      <c r="D108" s="64"/>
      <c r="E108" s="64"/>
      <c r="F108" s="64"/>
      <c r="G108" s="64"/>
      <c r="H108" s="64"/>
      <c r="I108" s="115"/>
      <c r="J108" s="115"/>
      <c r="K108" s="116" t="str">
        <f>IF($R$106="週","対象時間数（週平均）","対象時間数（当月合計）")</f>
        <v>対象時間数（週平均）</v>
      </c>
      <c r="L108" s="116"/>
      <c r="M108" s="116"/>
      <c r="N108" s="116"/>
      <c r="O108" s="116"/>
      <c r="P108" s="116" t="str">
        <f>IF($R$106="週","週に勤務すべき時間数","当月に勤務すべき時間数")</f>
        <v>週に勤務すべき時間数</v>
      </c>
      <c r="Q108" s="116"/>
      <c r="R108" s="116"/>
      <c r="S108" s="116"/>
      <c r="T108" s="117"/>
      <c r="U108" s="116" t="s">
        <v>114</v>
      </c>
      <c r="V108" s="116"/>
      <c r="W108" s="116"/>
      <c r="X108" s="116"/>
      <c r="Y108" s="118"/>
      <c r="Z108" s="118"/>
      <c r="AA108" s="2"/>
      <c r="AB108" s="2"/>
      <c r="AC108" s="2"/>
      <c r="AD108" s="2"/>
      <c r="AE108" s="2"/>
      <c r="AF108" s="2"/>
      <c r="AG108" s="2"/>
      <c r="AH108" s="2"/>
      <c r="AI108" s="2"/>
      <c r="AJ108" s="2"/>
      <c r="AK108" s="2"/>
      <c r="AL108" s="2"/>
      <c r="AM108" s="2"/>
      <c r="AN108" s="2"/>
      <c r="AP108" s="167"/>
      <c r="AQ108" s="167"/>
      <c r="AR108" s="167"/>
      <c r="AS108" s="167"/>
      <c r="AT108" s="167"/>
    </row>
    <row r="109" spans="2:46" ht="20.25" customHeight="1" x14ac:dyDescent="0.4">
      <c r="I109" s="2"/>
      <c r="J109" s="2"/>
      <c r="K109" s="318">
        <f>IF($R$106="週",T104,R104)</f>
        <v>0</v>
      </c>
      <c r="L109" s="318"/>
      <c r="M109" s="318"/>
      <c r="N109" s="318"/>
      <c r="O109" s="168" t="s">
        <v>115</v>
      </c>
      <c r="P109" s="305">
        <f>IF($R$106="週",$BA$6,$BE$6)</f>
        <v>40</v>
      </c>
      <c r="Q109" s="305"/>
      <c r="R109" s="305"/>
      <c r="S109" s="305"/>
      <c r="T109" s="168" t="s">
        <v>116</v>
      </c>
      <c r="U109" s="314">
        <f>ROUNDDOWN(K109/P109,1)</f>
        <v>0</v>
      </c>
      <c r="V109" s="314"/>
      <c r="W109" s="314"/>
      <c r="X109" s="314"/>
      <c r="Y109" s="2"/>
      <c r="Z109" s="2"/>
    </row>
    <row r="110" spans="2:46" ht="20.25" customHeight="1" x14ac:dyDescent="0.4">
      <c r="I110" s="2"/>
      <c r="J110" s="2"/>
      <c r="K110" s="116"/>
      <c r="L110" s="116"/>
      <c r="M110" s="116"/>
      <c r="N110" s="116"/>
      <c r="O110" s="116"/>
      <c r="P110" s="116"/>
      <c r="Q110" s="116"/>
      <c r="R110" s="116"/>
      <c r="S110" s="116"/>
      <c r="T110" s="117"/>
      <c r="U110" s="116" t="s">
        <v>117</v>
      </c>
      <c r="V110" s="116"/>
      <c r="W110" s="116"/>
      <c r="X110" s="116"/>
      <c r="Y110" s="2"/>
      <c r="Z110" s="2"/>
    </row>
    <row r="111" spans="2:46" ht="20.25" customHeight="1" x14ac:dyDescent="0.4">
      <c r="I111" s="2"/>
      <c r="J111" s="2"/>
      <c r="K111" s="116" t="s">
        <v>137</v>
      </c>
      <c r="L111" s="116"/>
      <c r="M111" s="116"/>
      <c r="N111" s="116"/>
      <c r="O111" s="116"/>
      <c r="P111" s="116"/>
      <c r="Q111" s="116"/>
      <c r="R111" s="116"/>
      <c r="S111" s="116"/>
      <c r="T111" s="117"/>
      <c r="U111" s="116"/>
      <c r="V111" s="116"/>
      <c r="W111" s="116"/>
      <c r="X111" s="116"/>
      <c r="Y111" s="2"/>
      <c r="Z111" s="2"/>
    </row>
    <row r="112" spans="2:46" ht="20.25" customHeight="1" x14ac:dyDescent="0.4">
      <c r="I112" s="2"/>
      <c r="J112" s="2"/>
      <c r="K112" s="116" t="s">
        <v>106</v>
      </c>
      <c r="L112" s="116"/>
      <c r="M112" s="116"/>
      <c r="N112" s="116"/>
      <c r="O112" s="116"/>
      <c r="P112" s="116"/>
      <c r="Q112" s="116"/>
      <c r="R112" s="116"/>
      <c r="S112" s="116"/>
      <c r="T112" s="117"/>
      <c r="U112" s="300"/>
      <c r="V112" s="300"/>
      <c r="W112" s="300"/>
      <c r="X112" s="300"/>
      <c r="Y112" s="2"/>
      <c r="Z112" s="2"/>
    </row>
    <row r="113" spans="9:26" ht="20.25" customHeight="1" x14ac:dyDescent="0.4">
      <c r="I113" s="2"/>
      <c r="J113" s="2"/>
      <c r="K113" s="120" t="s">
        <v>118</v>
      </c>
      <c r="L113" s="120"/>
      <c r="M113" s="120"/>
      <c r="N113" s="120"/>
      <c r="O113" s="120"/>
      <c r="P113" s="116" t="s">
        <v>119</v>
      </c>
      <c r="Q113" s="120"/>
      <c r="R113" s="120"/>
      <c r="S113" s="120"/>
      <c r="T113" s="120"/>
      <c r="U113" s="301" t="s">
        <v>110</v>
      </c>
      <c r="V113" s="301"/>
      <c r="W113" s="301"/>
      <c r="X113" s="301"/>
      <c r="Y113" s="2"/>
      <c r="Z113" s="2"/>
    </row>
    <row r="114" spans="9:26" ht="20.25" customHeight="1" x14ac:dyDescent="0.4">
      <c r="I114" s="2"/>
      <c r="J114" s="2"/>
      <c r="K114" s="305">
        <f>W104</f>
        <v>0</v>
      </c>
      <c r="L114" s="305"/>
      <c r="M114" s="305"/>
      <c r="N114" s="305"/>
      <c r="O114" s="168" t="s">
        <v>120</v>
      </c>
      <c r="P114" s="314">
        <f>U109</f>
        <v>0</v>
      </c>
      <c r="Q114" s="314"/>
      <c r="R114" s="314"/>
      <c r="S114" s="314"/>
      <c r="T114" s="168" t="s">
        <v>116</v>
      </c>
      <c r="U114" s="315">
        <f>ROUNDDOWN(K114+P114,1)</f>
        <v>0</v>
      </c>
      <c r="V114" s="315"/>
      <c r="W114" s="315"/>
      <c r="X114" s="315"/>
      <c r="Y114" s="128"/>
      <c r="Z114" s="128"/>
    </row>
    <row r="115" spans="9:26" ht="20.25" customHeight="1" x14ac:dyDescent="0.4"/>
    <row r="116" spans="9:26" ht="20.25" customHeight="1" x14ac:dyDescent="0.4"/>
    <row r="117" spans="9:26" ht="20.25" customHeight="1" x14ac:dyDescent="0.4"/>
    <row r="118" spans="9:26" ht="20.25" customHeight="1" x14ac:dyDescent="0.4"/>
    <row r="119" spans="9:26" ht="20.25" customHeight="1" x14ac:dyDescent="0.4"/>
    <row r="120" spans="9:26" ht="20.25" customHeight="1" x14ac:dyDescent="0.4"/>
    <row r="121" spans="9:26" ht="20.25" customHeight="1" x14ac:dyDescent="0.4"/>
    <row r="122" spans="9:26" ht="20.25" customHeight="1" x14ac:dyDescent="0.4"/>
    <row r="123" spans="9:26" ht="20.25" customHeight="1" x14ac:dyDescent="0.4"/>
    <row r="124" spans="9:26" ht="20.25" customHeight="1" x14ac:dyDescent="0.4"/>
    <row r="125" spans="9:26" ht="20.25" customHeight="1" x14ac:dyDescent="0.4"/>
    <row r="126" spans="9:26" ht="20.25" customHeight="1" x14ac:dyDescent="0.4"/>
    <row r="127" spans="9:26" ht="20.25" customHeight="1" x14ac:dyDescent="0.4"/>
    <row r="128" spans="9:26"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55" spans="43:57" x14ac:dyDescent="0.4">
      <c r="AQ155" s="13"/>
      <c r="AR155" s="13"/>
      <c r="AS155" s="13"/>
      <c r="AT155" s="13"/>
      <c r="AU155" s="13"/>
      <c r="AV155" s="13"/>
      <c r="AW155" s="13"/>
      <c r="AX155" s="13"/>
      <c r="AY155" s="13"/>
      <c r="AZ155" s="10"/>
      <c r="BA155" s="10"/>
      <c r="BB155" s="10"/>
      <c r="BC155" s="10"/>
      <c r="BD155" s="10"/>
      <c r="BE155" s="10"/>
    </row>
    <row r="156" spans="43:57" x14ac:dyDescent="0.4">
      <c r="AQ156" s="13"/>
      <c r="AR156" s="13"/>
      <c r="AS156" s="13"/>
      <c r="AT156" s="13"/>
      <c r="AU156" s="13"/>
      <c r="AV156" s="13"/>
      <c r="AW156" s="13"/>
      <c r="AX156" s="13"/>
      <c r="AY156" s="13"/>
      <c r="AZ156" s="10"/>
      <c r="BA156" s="10"/>
      <c r="BB156" s="10"/>
      <c r="BC156" s="10"/>
      <c r="BD156" s="10"/>
      <c r="BE156" s="10"/>
    </row>
    <row r="161" spans="1:59" x14ac:dyDescent="0.4">
      <c r="A161" s="11"/>
      <c r="B161" s="11"/>
      <c r="C161" s="12"/>
      <c r="D161" s="12"/>
      <c r="E161" s="12"/>
      <c r="F161" s="12"/>
      <c r="G161" s="12"/>
      <c r="H161" s="12"/>
      <c r="I161" s="12"/>
      <c r="J161" s="12"/>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BF161" s="10"/>
      <c r="BG161" s="10"/>
    </row>
    <row r="162" spans="1:59" x14ac:dyDescent="0.4">
      <c r="A162" s="11"/>
      <c r="B162" s="11"/>
      <c r="C162" s="12"/>
      <c r="D162" s="12"/>
      <c r="E162" s="12"/>
      <c r="F162" s="12"/>
      <c r="G162" s="12"/>
      <c r="H162" s="12"/>
      <c r="I162" s="12"/>
      <c r="J162" s="12"/>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BF162" s="10"/>
      <c r="BG162" s="10"/>
    </row>
    <row r="163" spans="1:59" x14ac:dyDescent="0.4">
      <c r="A163" s="11"/>
      <c r="B163" s="11"/>
      <c r="C163" s="14"/>
      <c r="D163" s="14"/>
      <c r="E163" s="14"/>
      <c r="F163" s="14"/>
      <c r="G163" s="14"/>
      <c r="H163" s="14"/>
      <c r="I163" s="14"/>
      <c r="J163" s="14"/>
      <c r="K163" s="12"/>
      <c r="L163" s="12"/>
      <c r="M163" s="11"/>
      <c r="N163" s="11"/>
      <c r="O163" s="11"/>
      <c r="P163" s="11"/>
      <c r="Q163" s="11"/>
      <c r="R163" s="11"/>
    </row>
    <row r="164" spans="1:59" x14ac:dyDescent="0.4">
      <c r="A164" s="11"/>
      <c r="B164" s="11"/>
      <c r="C164" s="14"/>
      <c r="D164" s="14"/>
      <c r="E164" s="14"/>
      <c r="F164" s="14"/>
      <c r="G164" s="14"/>
      <c r="H164" s="14"/>
      <c r="I164" s="14"/>
      <c r="J164" s="14"/>
      <c r="K164" s="12"/>
      <c r="L164" s="12"/>
      <c r="M164" s="11"/>
      <c r="N164" s="11"/>
      <c r="O164" s="11"/>
      <c r="P164" s="11"/>
      <c r="Q164" s="11"/>
      <c r="R164" s="11"/>
    </row>
    <row r="165" spans="1:59" x14ac:dyDescent="0.4">
      <c r="C165" s="3"/>
      <c r="D165" s="3"/>
      <c r="E165" s="3"/>
      <c r="F165" s="3"/>
      <c r="G165" s="3"/>
      <c r="H165" s="3"/>
      <c r="I165" s="3"/>
      <c r="J165" s="3"/>
    </row>
    <row r="166" spans="1:59" x14ac:dyDescent="0.4">
      <c r="C166" s="3"/>
      <c r="D166" s="3"/>
      <c r="E166" s="3"/>
      <c r="F166" s="3"/>
      <c r="G166" s="3"/>
      <c r="H166" s="3"/>
      <c r="I166" s="3"/>
      <c r="J166" s="3"/>
    </row>
    <row r="167" spans="1:59" x14ac:dyDescent="0.4">
      <c r="C167" s="3"/>
      <c r="D167" s="3"/>
      <c r="E167" s="3"/>
      <c r="F167" s="3"/>
      <c r="G167" s="3"/>
      <c r="H167" s="3"/>
      <c r="I167" s="3"/>
      <c r="J167" s="3"/>
    </row>
    <row r="168" spans="1:59" x14ac:dyDescent="0.4">
      <c r="C168" s="3"/>
      <c r="D168" s="3"/>
      <c r="E168" s="3"/>
      <c r="F168" s="3"/>
      <c r="G168" s="3"/>
      <c r="H168" s="3"/>
      <c r="I168" s="3"/>
      <c r="J168" s="3"/>
    </row>
  </sheetData>
  <sheetProtection insertRows="0" deleteRows="0"/>
  <mergeCells count="523">
    <mergeCell ref="BF93:BJ93"/>
    <mergeCell ref="BF94:BJ94"/>
    <mergeCell ref="O93:S94"/>
    <mergeCell ref="BB93:BC93"/>
    <mergeCell ref="BD93:BE93"/>
    <mergeCell ref="BB94:BC94"/>
    <mergeCell ref="BD94:BE94"/>
    <mergeCell ref="B93:B94"/>
    <mergeCell ref="C93:D94"/>
    <mergeCell ref="I93:J94"/>
    <mergeCell ref="K93:N94"/>
    <mergeCell ref="BF88:BJ88"/>
    <mergeCell ref="O91:S92"/>
    <mergeCell ref="BB91:BC91"/>
    <mergeCell ref="BD91:BE91"/>
    <mergeCell ref="BB92:BC92"/>
    <mergeCell ref="BD92:BE92"/>
    <mergeCell ref="B91:B92"/>
    <mergeCell ref="C91:D92"/>
    <mergeCell ref="I91:J92"/>
    <mergeCell ref="K91:N92"/>
    <mergeCell ref="O89:S90"/>
    <mergeCell ref="BB89:BC89"/>
    <mergeCell ref="BD89:BE89"/>
    <mergeCell ref="BB90:BC90"/>
    <mergeCell ref="BD90:BE90"/>
    <mergeCell ref="B89:B90"/>
    <mergeCell ref="C89:D90"/>
    <mergeCell ref="I89:J90"/>
    <mergeCell ref="K89:N90"/>
    <mergeCell ref="BF89:BJ89"/>
    <mergeCell ref="BF90:BJ90"/>
    <mergeCell ref="BF91:BJ91"/>
    <mergeCell ref="BF92:BJ92"/>
    <mergeCell ref="O87:S88"/>
    <mergeCell ref="BB87:BC87"/>
    <mergeCell ref="BD87:BE87"/>
    <mergeCell ref="BB88:BC88"/>
    <mergeCell ref="BD88:BE88"/>
    <mergeCell ref="B87:B88"/>
    <mergeCell ref="C87:D88"/>
    <mergeCell ref="I87:J88"/>
    <mergeCell ref="K87:N88"/>
    <mergeCell ref="BD84:BE84"/>
    <mergeCell ref="B83:B84"/>
    <mergeCell ref="C83:D84"/>
    <mergeCell ref="I83:J84"/>
    <mergeCell ref="K83:N84"/>
    <mergeCell ref="O85:S86"/>
    <mergeCell ref="BB85:BC85"/>
    <mergeCell ref="BD85:BE85"/>
    <mergeCell ref="BB86:BC86"/>
    <mergeCell ref="BD86:BE86"/>
    <mergeCell ref="B85:B86"/>
    <mergeCell ref="C85:D86"/>
    <mergeCell ref="I85:J86"/>
    <mergeCell ref="K85:N86"/>
    <mergeCell ref="O81:S82"/>
    <mergeCell ref="BB81:BC81"/>
    <mergeCell ref="BD81:BE81"/>
    <mergeCell ref="BB82:BC82"/>
    <mergeCell ref="BD82:BE82"/>
    <mergeCell ref="B81:B82"/>
    <mergeCell ref="C81:D82"/>
    <mergeCell ref="I81:J82"/>
    <mergeCell ref="K81:N82"/>
    <mergeCell ref="O103:P103"/>
    <mergeCell ref="R103:S103"/>
    <mergeCell ref="T103:U103"/>
    <mergeCell ref="K102:L102"/>
    <mergeCell ref="M102:N102"/>
    <mergeCell ref="O102:P102"/>
    <mergeCell ref="R102:S102"/>
    <mergeCell ref="BB74:BC74"/>
    <mergeCell ref="BD74:BE74"/>
    <mergeCell ref="K73:N74"/>
    <mergeCell ref="O79:S80"/>
    <mergeCell ref="BB79:BC79"/>
    <mergeCell ref="BD79:BE79"/>
    <mergeCell ref="BB80:BC80"/>
    <mergeCell ref="BD80:BE80"/>
    <mergeCell ref="K79:N80"/>
    <mergeCell ref="BD77:BE77"/>
    <mergeCell ref="BB78:BC78"/>
    <mergeCell ref="BD78:BE78"/>
    <mergeCell ref="K77:N78"/>
    <mergeCell ref="O83:S84"/>
    <mergeCell ref="BB83:BC83"/>
    <mergeCell ref="BD83:BE83"/>
    <mergeCell ref="BB84:BC84"/>
    <mergeCell ref="K101:L101"/>
    <mergeCell ref="M101:N101"/>
    <mergeCell ref="O101:P101"/>
    <mergeCell ref="R101:S101"/>
    <mergeCell ref="T101:U101"/>
    <mergeCell ref="W101:X101"/>
    <mergeCell ref="U112:X112"/>
    <mergeCell ref="U113:X113"/>
    <mergeCell ref="K114:N114"/>
    <mergeCell ref="P114:S114"/>
    <mergeCell ref="U114:X114"/>
    <mergeCell ref="R106:S106"/>
    <mergeCell ref="K109:N109"/>
    <mergeCell ref="P109:S109"/>
    <mergeCell ref="U109:X109"/>
    <mergeCell ref="K104:L104"/>
    <mergeCell ref="M104:N104"/>
    <mergeCell ref="O104:P104"/>
    <mergeCell ref="R104:S104"/>
    <mergeCell ref="T104:U104"/>
    <mergeCell ref="W104:X104"/>
    <mergeCell ref="W103:X103"/>
    <mergeCell ref="K103:L103"/>
    <mergeCell ref="M103:N103"/>
    <mergeCell ref="AA101:AB101"/>
    <mergeCell ref="AC101:AF101"/>
    <mergeCell ref="AA98:AB98"/>
    <mergeCell ref="AC98:AF98"/>
    <mergeCell ref="AA99:AB99"/>
    <mergeCell ref="AC99:AF99"/>
    <mergeCell ref="T102:U102"/>
    <mergeCell ref="W102:X102"/>
    <mergeCell ref="R99:S99"/>
    <mergeCell ref="T99:U99"/>
    <mergeCell ref="AA102:AB102"/>
    <mergeCell ref="AC102:AF102"/>
    <mergeCell ref="AP97:AS97"/>
    <mergeCell ref="K98:L99"/>
    <mergeCell ref="M98:P98"/>
    <mergeCell ref="R98:U98"/>
    <mergeCell ref="AP98:AS98"/>
    <mergeCell ref="M99:N99"/>
    <mergeCell ref="O99:P99"/>
    <mergeCell ref="AP99:AS99"/>
    <mergeCell ref="K100:L100"/>
    <mergeCell ref="M100:N100"/>
    <mergeCell ref="O100:P100"/>
    <mergeCell ref="R100:S100"/>
    <mergeCell ref="T100:U100"/>
    <mergeCell ref="W100:X100"/>
    <mergeCell ref="AA100:AB100"/>
    <mergeCell ref="AC100:AF100"/>
    <mergeCell ref="B79:B80"/>
    <mergeCell ref="O77:S78"/>
    <mergeCell ref="BB77:BC77"/>
    <mergeCell ref="C75:D76"/>
    <mergeCell ref="I75:J76"/>
    <mergeCell ref="K75:N76"/>
    <mergeCell ref="O73:S74"/>
    <mergeCell ref="BB73:BC73"/>
    <mergeCell ref="BD73:BE73"/>
    <mergeCell ref="C73:D74"/>
    <mergeCell ref="I73:J74"/>
    <mergeCell ref="C79:D80"/>
    <mergeCell ref="I79:J80"/>
    <mergeCell ref="B77:B78"/>
    <mergeCell ref="C77:D78"/>
    <mergeCell ref="I77:J78"/>
    <mergeCell ref="B71:B72"/>
    <mergeCell ref="C71:D72"/>
    <mergeCell ref="I71:J72"/>
    <mergeCell ref="K71:N72"/>
    <mergeCell ref="O75:S76"/>
    <mergeCell ref="BB75:BC75"/>
    <mergeCell ref="BD75:BE75"/>
    <mergeCell ref="BB76:BC76"/>
    <mergeCell ref="BD76:BE76"/>
    <mergeCell ref="B75:B76"/>
    <mergeCell ref="B73:B74"/>
    <mergeCell ref="BF67:BJ67"/>
    <mergeCell ref="BF68:BJ68"/>
    <mergeCell ref="BF69:BJ69"/>
    <mergeCell ref="BF70:BJ70"/>
    <mergeCell ref="O71:S72"/>
    <mergeCell ref="BB71:BC71"/>
    <mergeCell ref="BD71:BE71"/>
    <mergeCell ref="BB72:BC72"/>
    <mergeCell ref="BD72:BE72"/>
    <mergeCell ref="O67:S68"/>
    <mergeCell ref="BB67:BC67"/>
    <mergeCell ref="BD67:BE67"/>
    <mergeCell ref="BB68:BC68"/>
    <mergeCell ref="BD68:BE68"/>
    <mergeCell ref="BF71:BJ71"/>
    <mergeCell ref="BF72:BJ72"/>
    <mergeCell ref="B67:B68"/>
    <mergeCell ref="C67:D68"/>
    <mergeCell ref="I67:J68"/>
    <mergeCell ref="K67:N68"/>
    <mergeCell ref="O69:S70"/>
    <mergeCell ref="BB69:BC69"/>
    <mergeCell ref="BD69:BE69"/>
    <mergeCell ref="BB70:BC70"/>
    <mergeCell ref="BD70:BE70"/>
    <mergeCell ref="B69:B70"/>
    <mergeCell ref="C69:D70"/>
    <mergeCell ref="I69:J70"/>
    <mergeCell ref="K69:N70"/>
    <mergeCell ref="B65:B66"/>
    <mergeCell ref="C65:D66"/>
    <mergeCell ref="I65:J66"/>
    <mergeCell ref="K65:N66"/>
    <mergeCell ref="O63:S64"/>
    <mergeCell ref="BB63:BC63"/>
    <mergeCell ref="BD63:BE63"/>
    <mergeCell ref="BB64:BC64"/>
    <mergeCell ref="BD64:BE64"/>
    <mergeCell ref="B63:B64"/>
    <mergeCell ref="C63:D64"/>
    <mergeCell ref="I63:J64"/>
    <mergeCell ref="K63:N64"/>
    <mergeCell ref="BF59:BJ59"/>
    <mergeCell ref="BF60:BJ60"/>
    <mergeCell ref="BF61:BJ61"/>
    <mergeCell ref="BF62:BJ62"/>
    <mergeCell ref="O65:S66"/>
    <mergeCell ref="BB65:BC65"/>
    <mergeCell ref="BD65:BE65"/>
    <mergeCell ref="BB66:BC66"/>
    <mergeCell ref="BD66:BE66"/>
    <mergeCell ref="BF63:BJ63"/>
    <mergeCell ref="BF64:BJ64"/>
    <mergeCell ref="BF65:BJ65"/>
    <mergeCell ref="BF66:BJ66"/>
    <mergeCell ref="O59:S60"/>
    <mergeCell ref="BB59:BC59"/>
    <mergeCell ref="BD59:BE59"/>
    <mergeCell ref="BB60:BC60"/>
    <mergeCell ref="BD60:BE60"/>
    <mergeCell ref="B59:B60"/>
    <mergeCell ref="C59:D60"/>
    <mergeCell ref="I59:J60"/>
    <mergeCell ref="K59:N60"/>
    <mergeCell ref="O61:S62"/>
    <mergeCell ref="BB61:BC61"/>
    <mergeCell ref="BD61:BE61"/>
    <mergeCell ref="BB62:BC62"/>
    <mergeCell ref="BD62:BE62"/>
    <mergeCell ref="B61:B62"/>
    <mergeCell ref="C61:D62"/>
    <mergeCell ref="I61:J62"/>
    <mergeCell ref="K61:N62"/>
    <mergeCell ref="B57:B58"/>
    <mergeCell ref="C57:D58"/>
    <mergeCell ref="I57:J58"/>
    <mergeCell ref="K57:N58"/>
    <mergeCell ref="O55:S56"/>
    <mergeCell ref="BB55:BC55"/>
    <mergeCell ref="BD55:BE55"/>
    <mergeCell ref="BB56:BC56"/>
    <mergeCell ref="BD56:BE56"/>
    <mergeCell ref="B55:B56"/>
    <mergeCell ref="C55:D56"/>
    <mergeCell ref="I55:J56"/>
    <mergeCell ref="K55:N56"/>
    <mergeCell ref="BF51:BJ51"/>
    <mergeCell ref="BF52:BJ52"/>
    <mergeCell ref="BF53:BJ53"/>
    <mergeCell ref="BF54:BJ54"/>
    <mergeCell ref="O57:S58"/>
    <mergeCell ref="BB57:BC57"/>
    <mergeCell ref="BD57:BE57"/>
    <mergeCell ref="BB58:BC58"/>
    <mergeCell ref="BD58:BE58"/>
    <mergeCell ref="BF55:BJ55"/>
    <mergeCell ref="BF56:BJ56"/>
    <mergeCell ref="BF57:BJ57"/>
    <mergeCell ref="BF58:BJ58"/>
    <mergeCell ref="O51:S52"/>
    <mergeCell ref="BB51:BC51"/>
    <mergeCell ref="BD51:BE51"/>
    <mergeCell ref="BB52:BC52"/>
    <mergeCell ref="BD52:BE52"/>
    <mergeCell ref="B51:B52"/>
    <mergeCell ref="C51:D52"/>
    <mergeCell ref="I51:J52"/>
    <mergeCell ref="K51:N52"/>
    <mergeCell ref="O53:S54"/>
    <mergeCell ref="BB53:BC53"/>
    <mergeCell ref="BD53:BE53"/>
    <mergeCell ref="BB54:BC54"/>
    <mergeCell ref="BD54:BE54"/>
    <mergeCell ref="B53:B54"/>
    <mergeCell ref="C53:D54"/>
    <mergeCell ref="I53:J54"/>
    <mergeCell ref="K53:N54"/>
    <mergeCell ref="B49:B50"/>
    <mergeCell ref="C49:D50"/>
    <mergeCell ref="I49:J50"/>
    <mergeCell ref="K49:N50"/>
    <mergeCell ref="O47:S48"/>
    <mergeCell ref="BB47:BC47"/>
    <mergeCell ref="BD47:BE47"/>
    <mergeCell ref="BB48:BC48"/>
    <mergeCell ref="BD48:BE48"/>
    <mergeCell ref="B47:B48"/>
    <mergeCell ref="C47:D48"/>
    <mergeCell ref="I47:J48"/>
    <mergeCell ref="K47:N48"/>
    <mergeCell ref="BF43:BJ43"/>
    <mergeCell ref="BF44:BJ44"/>
    <mergeCell ref="BF45:BJ45"/>
    <mergeCell ref="BF46:BJ46"/>
    <mergeCell ref="O49:S50"/>
    <mergeCell ref="BB49:BC49"/>
    <mergeCell ref="BD49:BE49"/>
    <mergeCell ref="BB50:BC50"/>
    <mergeCell ref="BD50:BE50"/>
    <mergeCell ref="BF47:BJ47"/>
    <mergeCell ref="BF48:BJ48"/>
    <mergeCell ref="BF49:BJ49"/>
    <mergeCell ref="BF50:BJ50"/>
    <mergeCell ref="O43:S44"/>
    <mergeCell ref="BB43:BC43"/>
    <mergeCell ref="BD43:BE43"/>
    <mergeCell ref="BB44:BC44"/>
    <mergeCell ref="BD44:BE44"/>
    <mergeCell ref="B43:B44"/>
    <mergeCell ref="C43:D44"/>
    <mergeCell ref="I43:J44"/>
    <mergeCell ref="K43:N44"/>
    <mergeCell ref="O45:S46"/>
    <mergeCell ref="BB45:BC45"/>
    <mergeCell ref="BD45:BE45"/>
    <mergeCell ref="BB46:BC46"/>
    <mergeCell ref="BD46:BE46"/>
    <mergeCell ref="B45:B46"/>
    <mergeCell ref="C45:D46"/>
    <mergeCell ref="I45:J46"/>
    <mergeCell ref="K45:N46"/>
    <mergeCell ref="B41:B42"/>
    <mergeCell ref="C41:D42"/>
    <mergeCell ref="I41:J42"/>
    <mergeCell ref="K41:N42"/>
    <mergeCell ref="O39:S40"/>
    <mergeCell ref="BB39:BC39"/>
    <mergeCell ref="BD39:BE39"/>
    <mergeCell ref="BB40:BC40"/>
    <mergeCell ref="BD40:BE40"/>
    <mergeCell ref="B39:B40"/>
    <mergeCell ref="C39:D40"/>
    <mergeCell ref="I39:J40"/>
    <mergeCell ref="K39:N40"/>
    <mergeCell ref="BF37:BJ37"/>
    <mergeCell ref="BF38:BJ38"/>
    <mergeCell ref="O41:S42"/>
    <mergeCell ref="BB41:BC41"/>
    <mergeCell ref="BD41:BE41"/>
    <mergeCell ref="BB42:BC42"/>
    <mergeCell ref="BD42:BE42"/>
    <mergeCell ref="BF39:BJ39"/>
    <mergeCell ref="BF40:BJ40"/>
    <mergeCell ref="BF41:BJ41"/>
    <mergeCell ref="BF42:BJ42"/>
    <mergeCell ref="O37:S38"/>
    <mergeCell ref="BB37:BC37"/>
    <mergeCell ref="BD37:BE37"/>
    <mergeCell ref="BB38:BC38"/>
    <mergeCell ref="BD38:BE38"/>
    <mergeCell ref="B37:B38"/>
    <mergeCell ref="C37:D38"/>
    <mergeCell ref="I37:J38"/>
    <mergeCell ref="K37:N38"/>
    <mergeCell ref="I31:J32"/>
    <mergeCell ref="K31:N32"/>
    <mergeCell ref="BF31:BJ31"/>
    <mergeCell ref="BF32:BJ32"/>
    <mergeCell ref="BF33:BJ33"/>
    <mergeCell ref="BF34:BJ34"/>
    <mergeCell ref="O29:S30"/>
    <mergeCell ref="B35:B36"/>
    <mergeCell ref="C35:D36"/>
    <mergeCell ref="I35:J36"/>
    <mergeCell ref="K35:N36"/>
    <mergeCell ref="BF35:BJ35"/>
    <mergeCell ref="BF36:BJ36"/>
    <mergeCell ref="O35:S36"/>
    <mergeCell ref="BB35:BC35"/>
    <mergeCell ref="BD35:BE35"/>
    <mergeCell ref="BB36:BC36"/>
    <mergeCell ref="BD36:BE36"/>
    <mergeCell ref="BD27:BE27"/>
    <mergeCell ref="BB28:BC28"/>
    <mergeCell ref="BD28:BE28"/>
    <mergeCell ref="B27:B28"/>
    <mergeCell ref="C27:D28"/>
    <mergeCell ref="I27:J28"/>
    <mergeCell ref="K27:N28"/>
    <mergeCell ref="BF30:BJ30"/>
    <mergeCell ref="O33:S34"/>
    <mergeCell ref="BB33:BC33"/>
    <mergeCell ref="BD33:BE33"/>
    <mergeCell ref="BB34:BC34"/>
    <mergeCell ref="BD34:BE34"/>
    <mergeCell ref="B33:B34"/>
    <mergeCell ref="C33:D34"/>
    <mergeCell ref="I33:J34"/>
    <mergeCell ref="K33:N34"/>
    <mergeCell ref="O31:S32"/>
    <mergeCell ref="BB31:BC31"/>
    <mergeCell ref="BD31:BE31"/>
    <mergeCell ref="BB32:BC32"/>
    <mergeCell ref="BD32:BE32"/>
    <mergeCell ref="B31:B32"/>
    <mergeCell ref="C31:D32"/>
    <mergeCell ref="BB30:BC30"/>
    <mergeCell ref="BD30:BE30"/>
    <mergeCell ref="B29:B30"/>
    <mergeCell ref="C29:D30"/>
    <mergeCell ref="I29:J30"/>
    <mergeCell ref="K29:N30"/>
    <mergeCell ref="O23:S24"/>
    <mergeCell ref="BB23:BC23"/>
    <mergeCell ref="BD23:BE23"/>
    <mergeCell ref="BB24:BC24"/>
    <mergeCell ref="BD24:BE24"/>
    <mergeCell ref="B23:B24"/>
    <mergeCell ref="C23:D24"/>
    <mergeCell ref="I23:J24"/>
    <mergeCell ref="K23:N24"/>
    <mergeCell ref="O25:S26"/>
    <mergeCell ref="BB25:BC25"/>
    <mergeCell ref="BD25:BE25"/>
    <mergeCell ref="BB26:BC26"/>
    <mergeCell ref="BD26:BE26"/>
    <mergeCell ref="B25:B26"/>
    <mergeCell ref="C25:D26"/>
    <mergeCell ref="O27:S28"/>
    <mergeCell ref="BB27:BC27"/>
    <mergeCell ref="I25:J26"/>
    <mergeCell ref="K25:N26"/>
    <mergeCell ref="O19:S20"/>
    <mergeCell ref="BB19:BC19"/>
    <mergeCell ref="BD19:BE19"/>
    <mergeCell ref="BB20:BC20"/>
    <mergeCell ref="BD20:BE20"/>
    <mergeCell ref="B19:B20"/>
    <mergeCell ref="C19:D20"/>
    <mergeCell ref="I19:J20"/>
    <mergeCell ref="K19:N20"/>
    <mergeCell ref="O21:S22"/>
    <mergeCell ref="BB21:BC21"/>
    <mergeCell ref="BD21:BE21"/>
    <mergeCell ref="BB22:BC22"/>
    <mergeCell ref="BD22:BE22"/>
    <mergeCell ref="B21:B22"/>
    <mergeCell ref="C21:D22"/>
    <mergeCell ref="I21:J22"/>
    <mergeCell ref="K21:N22"/>
    <mergeCell ref="B10:B14"/>
    <mergeCell ref="C10:D14"/>
    <mergeCell ref="I10:J14"/>
    <mergeCell ref="K10:N14"/>
    <mergeCell ref="O17:S18"/>
    <mergeCell ref="BB17:BC17"/>
    <mergeCell ref="BD17:BE17"/>
    <mergeCell ref="BB18:BC18"/>
    <mergeCell ref="BD18:BE18"/>
    <mergeCell ref="B17:B18"/>
    <mergeCell ref="C17:D18"/>
    <mergeCell ref="I17:J18"/>
    <mergeCell ref="K17:N18"/>
    <mergeCell ref="O15:S16"/>
    <mergeCell ref="BB15:BC15"/>
    <mergeCell ref="BD15:BE15"/>
    <mergeCell ref="BB16:BC16"/>
    <mergeCell ref="BD16:BE16"/>
    <mergeCell ref="B15:B16"/>
    <mergeCell ref="C15:D16"/>
    <mergeCell ref="I15:J16"/>
    <mergeCell ref="K15:N16"/>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F82:BJ82"/>
    <mergeCell ref="BF83:BJ83"/>
    <mergeCell ref="BF84:BJ84"/>
    <mergeCell ref="BF85:BJ85"/>
    <mergeCell ref="BF86:BJ86"/>
    <mergeCell ref="BF87:BJ87"/>
    <mergeCell ref="AT1:BI1"/>
    <mergeCell ref="BF15:BJ15"/>
    <mergeCell ref="BF16:BJ16"/>
    <mergeCell ref="BF17:BJ17"/>
    <mergeCell ref="BF18:BJ18"/>
    <mergeCell ref="BF19:BJ19"/>
    <mergeCell ref="BF20:BJ20"/>
    <mergeCell ref="BF21:BJ21"/>
    <mergeCell ref="BF22:BJ22"/>
    <mergeCell ref="BF23:BJ23"/>
    <mergeCell ref="BF24:BJ24"/>
    <mergeCell ref="BF25:BJ25"/>
    <mergeCell ref="BF26:BJ26"/>
    <mergeCell ref="BF27:BJ27"/>
    <mergeCell ref="BF28:BJ28"/>
    <mergeCell ref="BF29:BJ29"/>
    <mergeCell ref="BB29:BC29"/>
    <mergeCell ref="BD29:BE29"/>
    <mergeCell ref="BF73:BJ73"/>
    <mergeCell ref="BF74:BJ74"/>
    <mergeCell ref="BF75:BJ75"/>
    <mergeCell ref="BF76:BJ76"/>
    <mergeCell ref="BF77:BJ77"/>
    <mergeCell ref="BF78:BJ78"/>
    <mergeCell ref="BF79:BJ79"/>
    <mergeCell ref="BF80:BJ80"/>
    <mergeCell ref="BF81:BJ81"/>
  </mergeCells>
  <phoneticPr fontId="2"/>
  <conditionalFormatting sqref="W108:Z108">
    <cfRule type="expression" dxfId="124" priority="238">
      <formula>OR(#REF!=$B95,#REF!=$B95)</formula>
    </cfRule>
  </conditionalFormatting>
  <conditionalFormatting sqref="Z98 W98:X98 W107:Z107">
    <cfRule type="expression" dxfId="123" priority="239">
      <formula>OR(#REF!=$B96,#REF!=$B96)</formula>
    </cfRule>
  </conditionalFormatting>
  <conditionalFormatting sqref="BB16:BE16">
    <cfRule type="expression" dxfId="122" priority="235">
      <formula>INDIRECT(ADDRESS(ROW(),COLUMN()))=TRUNC(INDIRECT(ADDRESS(ROW(),COLUMN())))</formula>
    </cfRule>
  </conditionalFormatting>
  <conditionalFormatting sqref="BB18:BE18">
    <cfRule type="expression" dxfId="121" priority="234">
      <formula>INDIRECT(ADDRESS(ROW(),COLUMN()))=TRUNC(INDIRECT(ADDRESS(ROW(),COLUMN())))</formula>
    </cfRule>
  </conditionalFormatting>
  <conditionalFormatting sqref="BB20:BE20">
    <cfRule type="expression" dxfId="120" priority="233">
      <formula>INDIRECT(ADDRESS(ROW(),COLUMN()))=TRUNC(INDIRECT(ADDRESS(ROW(),COLUMN())))</formula>
    </cfRule>
  </conditionalFormatting>
  <conditionalFormatting sqref="BB22:BE22">
    <cfRule type="expression" dxfId="119" priority="232">
      <formula>INDIRECT(ADDRESS(ROW(),COLUMN()))=TRUNC(INDIRECT(ADDRESS(ROW(),COLUMN())))</formula>
    </cfRule>
  </conditionalFormatting>
  <conditionalFormatting sqref="BB24:BE24">
    <cfRule type="expression" dxfId="118" priority="231">
      <formula>INDIRECT(ADDRESS(ROW(),COLUMN()))=TRUNC(INDIRECT(ADDRESS(ROW(),COLUMN())))</formula>
    </cfRule>
  </conditionalFormatting>
  <conditionalFormatting sqref="BB26:BE26">
    <cfRule type="expression" dxfId="117" priority="230">
      <formula>INDIRECT(ADDRESS(ROW(),COLUMN()))=TRUNC(INDIRECT(ADDRESS(ROW(),COLUMN())))</formula>
    </cfRule>
  </conditionalFormatting>
  <conditionalFormatting sqref="BB28:BE28">
    <cfRule type="expression" dxfId="116" priority="229">
      <formula>INDIRECT(ADDRESS(ROW(),COLUMN()))=TRUNC(INDIRECT(ADDRESS(ROW(),COLUMN())))</formula>
    </cfRule>
  </conditionalFormatting>
  <conditionalFormatting sqref="BB30:BE30">
    <cfRule type="expression" dxfId="115" priority="228">
      <formula>INDIRECT(ADDRESS(ROW(),COLUMN()))=TRUNC(INDIRECT(ADDRESS(ROW(),COLUMN())))</formula>
    </cfRule>
  </conditionalFormatting>
  <conditionalFormatting sqref="BB32:BE32">
    <cfRule type="expression" dxfId="114" priority="227">
      <formula>INDIRECT(ADDRESS(ROW(),COLUMN()))=TRUNC(INDIRECT(ADDRESS(ROW(),COLUMN())))</formula>
    </cfRule>
  </conditionalFormatting>
  <conditionalFormatting sqref="BB34:BE34">
    <cfRule type="expression" dxfId="113" priority="226">
      <formula>INDIRECT(ADDRESS(ROW(),COLUMN()))=TRUNC(INDIRECT(ADDRESS(ROW(),COLUMN())))</formula>
    </cfRule>
  </conditionalFormatting>
  <conditionalFormatting sqref="BB36:BE36">
    <cfRule type="expression" dxfId="112" priority="225">
      <formula>INDIRECT(ADDRESS(ROW(),COLUMN()))=TRUNC(INDIRECT(ADDRESS(ROW(),COLUMN())))</formula>
    </cfRule>
  </conditionalFormatting>
  <conditionalFormatting sqref="BB38:BE38">
    <cfRule type="expression" dxfId="111" priority="224">
      <formula>INDIRECT(ADDRESS(ROW(),COLUMN()))=TRUNC(INDIRECT(ADDRESS(ROW(),COLUMN())))</formula>
    </cfRule>
  </conditionalFormatting>
  <conditionalFormatting sqref="BB40:BE40">
    <cfRule type="expression" dxfId="110" priority="223">
      <formula>INDIRECT(ADDRESS(ROW(),COLUMN()))=TRUNC(INDIRECT(ADDRESS(ROW(),COLUMN())))</formula>
    </cfRule>
  </conditionalFormatting>
  <conditionalFormatting sqref="BB42:BE42">
    <cfRule type="expression" dxfId="109" priority="222">
      <formula>INDIRECT(ADDRESS(ROW(),COLUMN()))=TRUNC(INDIRECT(ADDRESS(ROW(),COLUMN())))</formula>
    </cfRule>
  </conditionalFormatting>
  <conditionalFormatting sqref="BB44:BE44">
    <cfRule type="expression" dxfId="108" priority="221">
      <formula>INDIRECT(ADDRESS(ROW(),COLUMN()))=TRUNC(INDIRECT(ADDRESS(ROW(),COLUMN())))</formula>
    </cfRule>
  </conditionalFormatting>
  <conditionalFormatting sqref="BB46:BE46">
    <cfRule type="expression" dxfId="107" priority="220">
      <formula>INDIRECT(ADDRESS(ROW(),COLUMN()))=TRUNC(INDIRECT(ADDRESS(ROW(),COLUMN())))</formula>
    </cfRule>
  </conditionalFormatting>
  <conditionalFormatting sqref="BB48:BE48">
    <cfRule type="expression" dxfId="106" priority="219">
      <formula>INDIRECT(ADDRESS(ROW(),COLUMN()))=TRUNC(INDIRECT(ADDRESS(ROW(),COLUMN())))</formula>
    </cfRule>
  </conditionalFormatting>
  <conditionalFormatting sqref="BB50:BE50">
    <cfRule type="expression" dxfId="105" priority="218">
      <formula>INDIRECT(ADDRESS(ROW(),COLUMN()))=TRUNC(INDIRECT(ADDRESS(ROW(),COLUMN())))</formula>
    </cfRule>
  </conditionalFormatting>
  <conditionalFormatting sqref="BB52:BE52">
    <cfRule type="expression" dxfId="104" priority="217">
      <formula>INDIRECT(ADDRESS(ROW(),COLUMN()))=TRUNC(INDIRECT(ADDRESS(ROW(),COLUMN())))</formula>
    </cfRule>
  </conditionalFormatting>
  <conditionalFormatting sqref="BB54:BE54">
    <cfRule type="expression" dxfId="103" priority="216">
      <formula>INDIRECT(ADDRESS(ROW(),COLUMN()))=TRUNC(INDIRECT(ADDRESS(ROW(),COLUMN())))</formula>
    </cfRule>
  </conditionalFormatting>
  <conditionalFormatting sqref="BB56:BE56">
    <cfRule type="expression" dxfId="102" priority="215">
      <formula>INDIRECT(ADDRESS(ROW(),COLUMN()))=TRUNC(INDIRECT(ADDRESS(ROW(),COLUMN())))</formula>
    </cfRule>
  </conditionalFormatting>
  <conditionalFormatting sqref="BB58:BE58">
    <cfRule type="expression" dxfId="101" priority="214">
      <formula>INDIRECT(ADDRESS(ROW(),COLUMN()))=TRUNC(INDIRECT(ADDRESS(ROW(),COLUMN())))</formula>
    </cfRule>
  </conditionalFormatting>
  <conditionalFormatting sqref="BB60:BE60">
    <cfRule type="expression" dxfId="100" priority="213">
      <formula>INDIRECT(ADDRESS(ROW(),COLUMN()))=TRUNC(INDIRECT(ADDRESS(ROW(),COLUMN())))</formula>
    </cfRule>
  </conditionalFormatting>
  <conditionalFormatting sqref="BB62:BE62">
    <cfRule type="expression" dxfId="99" priority="212">
      <formula>INDIRECT(ADDRESS(ROW(),COLUMN()))=TRUNC(INDIRECT(ADDRESS(ROW(),COLUMN())))</formula>
    </cfRule>
  </conditionalFormatting>
  <conditionalFormatting sqref="BB64:BE64">
    <cfRule type="expression" dxfId="98" priority="211">
      <formula>INDIRECT(ADDRESS(ROW(),COLUMN()))=TRUNC(INDIRECT(ADDRESS(ROW(),COLUMN())))</formula>
    </cfRule>
  </conditionalFormatting>
  <conditionalFormatting sqref="BB66:BE66">
    <cfRule type="expression" dxfId="97" priority="210">
      <formula>INDIRECT(ADDRESS(ROW(),COLUMN()))=TRUNC(INDIRECT(ADDRESS(ROW(),COLUMN())))</formula>
    </cfRule>
  </conditionalFormatting>
  <conditionalFormatting sqref="BB68:BE68">
    <cfRule type="expression" dxfId="96" priority="209">
      <formula>INDIRECT(ADDRESS(ROW(),COLUMN()))=TRUNC(INDIRECT(ADDRESS(ROW(),COLUMN())))</formula>
    </cfRule>
  </conditionalFormatting>
  <conditionalFormatting sqref="BB70:BE70">
    <cfRule type="expression" dxfId="95" priority="208">
      <formula>INDIRECT(ADDRESS(ROW(),COLUMN()))=TRUNC(INDIRECT(ADDRESS(ROW(),COLUMN())))</formula>
    </cfRule>
  </conditionalFormatting>
  <conditionalFormatting sqref="BB72:BE72">
    <cfRule type="expression" dxfId="94" priority="207">
      <formula>INDIRECT(ADDRESS(ROW(),COLUMN()))=TRUNC(INDIRECT(ADDRESS(ROW(),COLUMN())))</formula>
    </cfRule>
  </conditionalFormatting>
  <conditionalFormatting sqref="M100:X104">
    <cfRule type="expression" dxfId="93" priority="205">
      <formula>INDIRECT(ADDRESS(ROW(),COLUMN()))=TRUNC(INDIRECT(ADDRESS(ROW(),COLUMN())))</formula>
    </cfRule>
  </conditionalFormatting>
  <conditionalFormatting sqref="K109:N109">
    <cfRule type="expression" dxfId="92" priority="203">
      <formula>INDIRECT(ADDRESS(ROW(),COLUMN()))=TRUNC(INDIRECT(ADDRESS(ROW(),COLUMN())))</formula>
    </cfRule>
  </conditionalFormatting>
  <conditionalFormatting sqref="W16:BA16">
    <cfRule type="expression" dxfId="91" priority="171">
      <formula>INDIRECT(ADDRESS(ROW(),COLUMN()))=TRUNC(INDIRECT(ADDRESS(ROW(),COLUMN())))</formula>
    </cfRule>
  </conditionalFormatting>
  <conditionalFormatting sqref="W18:BA18">
    <cfRule type="expression" dxfId="90" priority="200">
      <formula>INDIRECT(ADDRESS(ROW(),COLUMN()))=TRUNC(INDIRECT(ADDRESS(ROW(),COLUMN())))</formula>
    </cfRule>
  </conditionalFormatting>
  <conditionalFormatting sqref="W20:BA20">
    <cfRule type="expression" dxfId="89" priority="170">
      <formula>INDIRECT(ADDRESS(ROW(),COLUMN()))=TRUNC(INDIRECT(ADDRESS(ROW(),COLUMN())))</formula>
    </cfRule>
  </conditionalFormatting>
  <conditionalFormatting sqref="W22:BA22">
    <cfRule type="expression" dxfId="88" priority="169">
      <formula>INDIRECT(ADDRESS(ROW(),COLUMN()))=TRUNC(INDIRECT(ADDRESS(ROW(),COLUMN())))</formula>
    </cfRule>
  </conditionalFormatting>
  <conditionalFormatting sqref="W24:BA24">
    <cfRule type="expression" dxfId="87" priority="168">
      <formula>INDIRECT(ADDRESS(ROW(),COLUMN()))=TRUNC(INDIRECT(ADDRESS(ROW(),COLUMN())))</formula>
    </cfRule>
  </conditionalFormatting>
  <conditionalFormatting sqref="W26:BA26">
    <cfRule type="expression" dxfId="86" priority="167">
      <formula>INDIRECT(ADDRESS(ROW(),COLUMN()))=TRUNC(INDIRECT(ADDRESS(ROW(),COLUMN())))</formula>
    </cfRule>
  </conditionalFormatting>
  <conditionalFormatting sqref="W28:BA28">
    <cfRule type="expression" dxfId="85" priority="166">
      <formula>INDIRECT(ADDRESS(ROW(),COLUMN()))=TRUNC(INDIRECT(ADDRESS(ROW(),COLUMN())))</formula>
    </cfRule>
  </conditionalFormatting>
  <conditionalFormatting sqref="W30:BA30">
    <cfRule type="expression" dxfId="84" priority="165">
      <formula>INDIRECT(ADDRESS(ROW(),COLUMN()))=TRUNC(INDIRECT(ADDRESS(ROW(),COLUMN())))</formula>
    </cfRule>
  </conditionalFormatting>
  <conditionalFormatting sqref="W32:BA32">
    <cfRule type="expression" dxfId="83" priority="164">
      <formula>INDIRECT(ADDRESS(ROW(),COLUMN()))=TRUNC(INDIRECT(ADDRESS(ROW(),COLUMN())))</formula>
    </cfRule>
  </conditionalFormatting>
  <conditionalFormatting sqref="W34:BA34">
    <cfRule type="expression" dxfId="82" priority="163">
      <formula>INDIRECT(ADDRESS(ROW(),COLUMN()))=TRUNC(INDIRECT(ADDRESS(ROW(),COLUMN())))</formula>
    </cfRule>
  </conditionalFormatting>
  <conditionalFormatting sqref="W36:BA36">
    <cfRule type="expression" dxfId="81" priority="162">
      <formula>INDIRECT(ADDRESS(ROW(),COLUMN()))=TRUNC(INDIRECT(ADDRESS(ROW(),COLUMN())))</formula>
    </cfRule>
  </conditionalFormatting>
  <conditionalFormatting sqref="W38:BA38">
    <cfRule type="expression" dxfId="80" priority="161">
      <formula>INDIRECT(ADDRESS(ROW(),COLUMN()))=TRUNC(INDIRECT(ADDRESS(ROW(),COLUMN())))</formula>
    </cfRule>
  </conditionalFormatting>
  <conditionalFormatting sqref="W40:BA40">
    <cfRule type="expression" dxfId="79" priority="160">
      <formula>INDIRECT(ADDRESS(ROW(),COLUMN()))=TRUNC(INDIRECT(ADDRESS(ROW(),COLUMN())))</formula>
    </cfRule>
  </conditionalFormatting>
  <conditionalFormatting sqref="W42:BA42">
    <cfRule type="expression" dxfId="78" priority="159">
      <formula>INDIRECT(ADDRESS(ROW(),COLUMN()))=TRUNC(INDIRECT(ADDRESS(ROW(),COLUMN())))</formula>
    </cfRule>
  </conditionalFormatting>
  <conditionalFormatting sqref="W44:BA44">
    <cfRule type="expression" dxfId="77" priority="158">
      <formula>INDIRECT(ADDRESS(ROW(),COLUMN()))=TRUNC(INDIRECT(ADDRESS(ROW(),COLUMN())))</formula>
    </cfRule>
  </conditionalFormatting>
  <conditionalFormatting sqref="W46:BA46">
    <cfRule type="expression" dxfId="76" priority="157">
      <formula>INDIRECT(ADDRESS(ROW(),COLUMN()))=TRUNC(INDIRECT(ADDRESS(ROW(),COLUMN())))</formula>
    </cfRule>
  </conditionalFormatting>
  <conditionalFormatting sqref="W48:BA48">
    <cfRule type="expression" dxfId="75" priority="156">
      <formula>INDIRECT(ADDRESS(ROW(),COLUMN()))=TRUNC(INDIRECT(ADDRESS(ROW(),COLUMN())))</formula>
    </cfRule>
  </conditionalFormatting>
  <conditionalFormatting sqref="W50:BA50">
    <cfRule type="expression" dxfId="74" priority="155">
      <formula>INDIRECT(ADDRESS(ROW(),COLUMN()))=TRUNC(INDIRECT(ADDRESS(ROW(),COLUMN())))</formula>
    </cfRule>
  </conditionalFormatting>
  <conditionalFormatting sqref="W52:BA52">
    <cfRule type="expression" dxfId="73" priority="154">
      <formula>INDIRECT(ADDRESS(ROW(),COLUMN()))=TRUNC(INDIRECT(ADDRESS(ROW(),COLUMN())))</formula>
    </cfRule>
  </conditionalFormatting>
  <conditionalFormatting sqref="W54:BA54">
    <cfRule type="expression" dxfId="72" priority="153">
      <formula>INDIRECT(ADDRESS(ROW(),COLUMN()))=TRUNC(INDIRECT(ADDRESS(ROW(),COLUMN())))</formula>
    </cfRule>
  </conditionalFormatting>
  <conditionalFormatting sqref="W56:BA56">
    <cfRule type="expression" dxfId="71" priority="152">
      <formula>INDIRECT(ADDRESS(ROW(),COLUMN()))=TRUNC(INDIRECT(ADDRESS(ROW(),COLUMN())))</formula>
    </cfRule>
  </conditionalFormatting>
  <conditionalFormatting sqref="W58:BA58">
    <cfRule type="expression" dxfId="70" priority="151">
      <formula>INDIRECT(ADDRESS(ROW(),COLUMN()))=TRUNC(INDIRECT(ADDRESS(ROW(),COLUMN())))</formula>
    </cfRule>
  </conditionalFormatting>
  <conditionalFormatting sqref="W60:BA60">
    <cfRule type="expression" dxfId="69" priority="150">
      <formula>INDIRECT(ADDRESS(ROW(),COLUMN()))=TRUNC(INDIRECT(ADDRESS(ROW(),COLUMN())))</formula>
    </cfRule>
  </conditionalFormatting>
  <conditionalFormatting sqref="W62:BA62">
    <cfRule type="expression" dxfId="68" priority="149">
      <formula>INDIRECT(ADDRESS(ROW(),COLUMN()))=TRUNC(INDIRECT(ADDRESS(ROW(),COLUMN())))</formula>
    </cfRule>
  </conditionalFormatting>
  <conditionalFormatting sqref="W64:BA64">
    <cfRule type="expression" dxfId="67" priority="148">
      <formula>INDIRECT(ADDRESS(ROW(),COLUMN()))=TRUNC(INDIRECT(ADDRESS(ROW(),COLUMN())))</formula>
    </cfRule>
  </conditionalFormatting>
  <conditionalFormatting sqref="W66:BA66">
    <cfRule type="expression" dxfId="66" priority="147">
      <formula>INDIRECT(ADDRESS(ROW(),COLUMN()))=TRUNC(INDIRECT(ADDRESS(ROW(),COLUMN())))</formula>
    </cfRule>
  </conditionalFormatting>
  <conditionalFormatting sqref="W68:BA68">
    <cfRule type="expression" dxfId="65" priority="146">
      <formula>INDIRECT(ADDRESS(ROW(),COLUMN()))=TRUNC(INDIRECT(ADDRESS(ROW(),COLUMN())))</formula>
    </cfRule>
  </conditionalFormatting>
  <conditionalFormatting sqref="W70:BA70">
    <cfRule type="expression" dxfId="64" priority="145">
      <formula>INDIRECT(ADDRESS(ROW(),COLUMN()))=TRUNC(INDIRECT(ADDRESS(ROW(),COLUMN())))</formula>
    </cfRule>
  </conditionalFormatting>
  <conditionalFormatting sqref="W72:BA72">
    <cfRule type="expression" dxfId="63" priority="144">
      <formula>INDIRECT(ADDRESS(ROW(),COLUMN()))=TRUNC(INDIRECT(ADDRESS(ROW(),COLUMN())))</formula>
    </cfRule>
  </conditionalFormatting>
  <conditionalFormatting sqref="W74:BA74">
    <cfRule type="expression" dxfId="62" priority="141">
      <formula>INDIRECT(ADDRESS(ROW(),COLUMN()))=TRUNC(INDIRECT(ADDRESS(ROW(),COLUMN())))</formula>
    </cfRule>
  </conditionalFormatting>
  <conditionalFormatting sqref="BB74:BE74">
    <cfRule type="expression" dxfId="61" priority="142">
      <formula>INDIRECT(ADDRESS(ROW(),COLUMN()))=TRUNC(INDIRECT(ADDRESS(ROW(),COLUMN())))</formula>
    </cfRule>
  </conditionalFormatting>
  <conditionalFormatting sqref="BB76:BE76">
    <cfRule type="expression" dxfId="60" priority="140">
      <formula>INDIRECT(ADDRESS(ROW(),COLUMN()))=TRUNC(INDIRECT(ADDRESS(ROW(),COLUMN())))</formula>
    </cfRule>
  </conditionalFormatting>
  <conditionalFormatting sqref="W76:BA76">
    <cfRule type="expression" dxfId="59" priority="139">
      <formula>INDIRECT(ADDRESS(ROW(),COLUMN()))=TRUNC(INDIRECT(ADDRESS(ROW(),COLUMN())))</formula>
    </cfRule>
  </conditionalFormatting>
  <conditionalFormatting sqref="BB78:BE78">
    <cfRule type="expression" dxfId="58" priority="138">
      <formula>INDIRECT(ADDRESS(ROW(),COLUMN()))=TRUNC(INDIRECT(ADDRESS(ROW(),COLUMN())))</formula>
    </cfRule>
  </conditionalFormatting>
  <conditionalFormatting sqref="W78:BA78">
    <cfRule type="expression" dxfId="57" priority="137">
      <formula>INDIRECT(ADDRESS(ROW(),COLUMN()))=TRUNC(INDIRECT(ADDRESS(ROW(),COLUMN())))</formula>
    </cfRule>
  </conditionalFormatting>
  <conditionalFormatting sqref="BB80:BE80">
    <cfRule type="expression" dxfId="56" priority="136">
      <formula>INDIRECT(ADDRESS(ROW(),COLUMN()))=TRUNC(INDIRECT(ADDRESS(ROW(),COLUMN())))</formula>
    </cfRule>
  </conditionalFormatting>
  <conditionalFormatting sqref="W80:BA80">
    <cfRule type="expression" dxfId="55" priority="135">
      <formula>INDIRECT(ADDRESS(ROW(),COLUMN()))=TRUNC(INDIRECT(ADDRESS(ROW(),COLUMN())))</formula>
    </cfRule>
  </conditionalFormatting>
  <conditionalFormatting sqref="BB82:BE82">
    <cfRule type="expression" dxfId="54" priority="134">
      <formula>INDIRECT(ADDRESS(ROW(),COLUMN()))=TRUNC(INDIRECT(ADDRESS(ROW(),COLUMN())))</formula>
    </cfRule>
  </conditionalFormatting>
  <conditionalFormatting sqref="W82:BA82">
    <cfRule type="expression" dxfId="53" priority="133">
      <formula>INDIRECT(ADDRESS(ROW(),COLUMN()))=TRUNC(INDIRECT(ADDRESS(ROW(),COLUMN())))</formula>
    </cfRule>
  </conditionalFormatting>
  <conditionalFormatting sqref="BB84:BE84">
    <cfRule type="expression" dxfId="52" priority="132">
      <formula>INDIRECT(ADDRESS(ROW(),COLUMN()))=TRUNC(INDIRECT(ADDRESS(ROW(),COLUMN())))</formula>
    </cfRule>
  </conditionalFormatting>
  <conditionalFormatting sqref="W84:BA84">
    <cfRule type="expression" dxfId="51" priority="131">
      <formula>INDIRECT(ADDRESS(ROW(),COLUMN()))=TRUNC(INDIRECT(ADDRESS(ROW(),COLUMN())))</formula>
    </cfRule>
  </conditionalFormatting>
  <conditionalFormatting sqref="BB86:BE86">
    <cfRule type="expression" dxfId="50" priority="130">
      <formula>INDIRECT(ADDRESS(ROW(),COLUMN()))=TRUNC(INDIRECT(ADDRESS(ROW(),COLUMN())))</formula>
    </cfRule>
  </conditionalFormatting>
  <conditionalFormatting sqref="W86:BA86">
    <cfRule type="expression" dxfId="49" priority="129">
      <formula>INDIRECT(ADDRESS(ROW(),COLUMN()))=TRUNC(INDIRECT(ADDRESS(ROW(),COLUMN())))</formula>
    </cfRule>
  </conditionalFormatting>
  <conditionalFormatting sqref="BB88:BE88">
    <cfRule type="expression" dxfId="48" priority="128">
      <formula>INDIRECT(ADDRESS(ROW(),COLUMN()))=TRUNC(INDIRECT(ADDRESS(ROW(),COLUMN())))</formula>
    </cfRule>
  </conditionalFormatting>
  <conditionalFormatting sqref="W88:BA88">
    <cfRule type="expression" dxfId="47" priority="127">
      <formula>INDIRECT(ADDRESS(ROW(),COLUMN()))=TRUNC(INDIRECT(ADDRESS(ROW(),COLUMN())))</formula>
    </cfRule>
  </conditionalFormatting>
  <conditionalFormatting sqref="BB90:BE90">
    <cfRule type="expression" dxfId="46" priority="126">
      <formula>INDIRECT(ADDRESS(ROW(),COLUMN()))=TRUNC(INDIRECT(ADDRESS(ROW(),COLUMN())))</formula>
    </cfRule>
  </conditionalFormatting>
  <conditionalFormatting sqref="W90:BA90">
    <cfRule type="expression" dxfId="45" priority="125">
      <formula>INDIRECT(ADDRESS(ROW(),COLUMN()))=TRUNC(INDIRECT(ADDRESS(ROW(),COLUMN())))</formula>
    </cfRule>
  </conditionalFormatting>
  <conditionalFormatting sqref="BB92:BE92">
    <cfRule type="expression" dxfId="44" priority="124">
      <formula>INDIRECT(ADDRESS(ROW(),COLUMN()))=TRUNC(INDIRECT(ADDRESS(ROW(),COLUMN())))</formula>
    </cfRule>
  </conditionalFormatting>
  <conditionalFormatting sqref="W92:BA92">
    <cfRule type="expression" dxfId="43" priority="123">
      <formula>INDIRECT(ADDRESS(ROW(),COLUMN()))=TRUNC(INDIRECT(ADDRESS(ROW(),COLUMN())))</formula>
    </cfRule>
  </conditionalFormatting>
  <conditionalFormatting sqref="BB94:BE94">
    <cfRule type="expression" dxfId="42" priority="122">
      <formula>INDIRECT(ADDRESS(ROW(),COLUMN()))=TRUNC(INDIRECT(ADDRESS(ROW(),COLUMN())))</formula>
    </cfRule>
  </conditionalFormatting>
  <conditionalFormatting sqref="W94:BA94">
    <cfRule type="expression" dxfId="41" priority="121">
      <formula>INDIRECT(ADDRESS(ROW(),COLUMN()))=TRUNC(INDIRECT(ADDRESS(ROW(),COLUMN())))</formula>
    </cfRule>
  </conditionalFormatting>
  <conditionalFormatting sqref="AA102:AK102">
    <cfRule type="expression" dxfId="40" priority="249">
      <formula>OR(#REF!=$B95,#REF!=$B95)</formula>
    </cfRule>
  </conditionalFormatting>
  <conditionalFormatting sqref="AA101:AK101">
    <cfRule type="expression" dxfId="39" priority="251">
      <formula>OR(#REF!=$B105,#REF!=$B105)</formula>
    </cfRule>
  </conditionalFormatting>
  <dataValidations count="9">
    <dataValidation type="list" allowBlank="1" showInputMessage="1" showErrorMessage="1" sqref="R106:S10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9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formula1>シフト記号表</formula1>
    </dataValidation>
    <dataValidation type="list" allowBlank="1" showInputMessage="1" sqref="I15:J94">
      <formula1>"A, B, C, D"</formula1>
    </dataValidation>
    <dataValidation type="list" errorStyle="warning" allowBlank="1" showInputMessage="1" error="リストにない場合のみ、入力してください。" sqref="K15:N9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70" zoomScaleNormal="7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141</v>
      </c>
      <c r="F3" s="83" t="s">
        <v>142</v>
      </c>
      <c r="G3" s="82"/>
      <c r="H3" s="82"/>
      <c r="I3" s="82"/>
      <c r="J3" s="83"/>
      <c r="K3" s="82"/>
      <c r="L3" s="82"/>
    </row>
    <row r="4" spans="2:14" x14ac:dyDescent="0.4">
      <c r="B4" s="80"/>
      <c r="F4" s="321" t="s">
        <v>34</v>
      </c>
      <c r="G4" s="321"/>
      <c r="H4" s="321"/>
      <c r="I4" s="321"/>
      <c r="J4" s="321"/>
      <c r="K4" s="321"/>
      <c r="L4" s="321"/>
      <c r="N4" s="321" t="s">
        <v>147</v>
      </c>
    </row>
    <row r="5" spans="2:14" x14ac:dyDescent="0.4">
      <c r="B5" s="78" t="s">
        <v>20</v>
      </c>
      <c r="C5" s="78" t="s">
        <v>4</v>
      </c>
      <c r="F5" s="78" t="s">
        <v>148</v>
      </c>
      <c r="G5" s="78"/>
      <c r="H5" s="78" t="s">
        <v>149</v>
      </c>
      <c r="J5" s="78" t="s">
        <v>35</v>
      </c>
      <c r="L5" s="78" t="s">
        <v>34</v>
      </c>
      <c r="N5" s="321"/>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0.58333333333333337</v>
      </c>
      <c r="G7" s="84" t="s">
        <v>17</v>
      </c>
      <c r="H7" s="87">
        <v>0.95833333333333337</v>
      </c>
      <c r="I7" s="88" t="s">
        <v>37</v>
      </c>
      <c r="J7" s="87">
        <v>4.1666666666666664E-2</v>
      </c>
      <c r="K7" s="89" t="s">
        <v>2</v>
      </c>
      <c r="L7" s="90">
        <f>IF(OR(F7="",H7=""),"",(H7+IF(F7&gt;H7,1,0)-F7-J7)*24)</f>
        <v>8</v>
      </c>
      <c r="N7" s="91"/>
    </row>
    <row r="8" spans="2:14" x14ac:dyDescent="0.4">
      <c r="B8" s="84">
        <v>3</v>
      </c>
      <c r="C8" s="85" t="s">
        <v>40</v>
      </c>
      <c r="D8" s="86" t="str">
        <f t="shared" si="0"/>
        <v>c</v>
      </c>
      <c r="E8" s="84" t="s">
        <v>16</v>
      </c>
      <c r="F8" s="87">
        <v>0.91666666666666663</v>
      </c>
      <c r="G8" s="84" t="s">
        <v>17</v>
      </c>
      <c r="H8" s="87">
        <v>0.29166666666666669</v>
      </c>
      <c r="I8" s="88" t="s">
        <v>37</v>
      </c>
      <c r="J8" s="87">
        <v>4.1666666666666664E-2</v>
      </c>
      <c r="K8" s="89" t="s">
        <v>2</v>
      </c>
      <c r="L8" s="90">
        <f>IF(OR(F8="",H8=""),"",(H8+IF(F8&gt;H8,1,0)-F8-J8)*24)</f>
        <v>8.0000000000000018</v>
      </c>
      <c r="N8" s="91"/>
    </row>
    <row r="9" spans="2:14" x14ac:dyDescent="0.4">
      <c r="B9" s="84">
        <v>4</v>
      </c>
      <c r="C9" s="85" t="s">
        <v>41</v>
      </c>
      <c r="D9" s="86" t="str">
        <f t="shared" si="0"/>
        <v>d</v>
      </c>
      <c r="E9" s="84" t="s">
        <v>16</v>
      </c>
      <c r="F9" s="87">
        <v>0.25</v>
      </c>
      <c r="G9" s="84" t="s">
        <v>17</v>
      </c>
      <c r="H9" s="87">
        <v>0.625</v>
      </c>
      <c r="I9" s="88" t="s">
        <v>37</v>
      </c>
      <c r="J9" s="87">
        <v>4.1666666666666664E-2</v>
      </c>
      <c r="K9" s="89" t="s">
        <v>2</v>
      </c>
      <c r="L9" s="90">
        <f>IF(OR(F9="",H9=""),"",(H9+IF(F9&gt;H9,1,0)-F9-J9)*24)</f>
        <v>8</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150</v>
      </c>
    </row>
    <row r="42" spans="2:14" x14ac:dyDescent="0.4">
      <c r="B42" s="84"/>
      <c r="C42" s="93" t="s">
        <v>151</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152</v>
      </c>
    </row>
    <row r="45" spans="2:14" x14ac:dyDescent="0.4">
      <c r="B45" s="84"/>
      <c r="C45" s="93" t="s">
        <v>153</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152</v>
      </c>
    </row>
    <row r="49" spans="3:4" x14ac:dyDescent="0.4">
      <c r="C49" s="80" t="s">
        <v>227</v>
      </c>
      <c r="D49" s="80"/>
    </row>
    <row r="50" spans="3:4" x14ac:dyDescent="0.4">
      <c r="C50" s="80" t="s">
        <v>229</v>
      </c>
      <c r="D50" s="80"/>
    </row>
    <row r="51" spans="3:4" x14ac:dyDescent="0.4">
      <c r="C51" s="80" t="s">
        <v>228</v>
      </c>
      <c r="D51" s="80"/>
    </row>
    <row r="52" spans="3:4" x14ac:dyDescent="0.4">
      <c r="C52" s="80" t="s">
        <v>230</v>
      </c>
      <c r="D52" s="80"/>
    </row>
    <row r="53" spans="3:4" x14ac:dyDescent="0.4">
      <c r="C53" s="80" t="s">
        <v>156</v>
      </c>
      <c r="D53" s="80"/>
    </row>
    <row r="54" spans="3:4" x14ac:dyDescent="0.4">
      <c r="C54" s="80" t="s">
        <v>157</v>
      </c>
      <c r="D54"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A89"/>
  <sheetViews>
    <sheetView zoomScale="80" zoomScaleNormal="80" workbookViewId="0">
      <selection activeCell="C1" sqref="C1"/>
    </sheetView>
  </sheetViews>
  <sheetFormatPr defaultColWidth="9" defaultRowHeight="18.75" x14ac:dyDescent="0.4"/>
  <cols>
    <col min="1" max="2" width="9" style="20"/>
    <col min="3" max="3" width="40.625" style="20" customWidth="1"/>
    <col min="4" max="16384" width="9" style="20"/>
  </cols>
  <sheetData>
    <row r="1" spans="1:10" x14ac:dyDescent="0.4">
      <c r="A1" s="20" t="s">
        <v>90</v>
      </c>
      <c r="C1" s="45"/>
      <c r="D1" s="45"/>
      <c r="E1" s="45"/>
    </row>
    <row r="2" spans="1:10" s="47" customFormat="1" ht="20.25" customHeight="1" x14ac:dyDescent="0.4">
      <c r="A2" s="46" t="s">
        <v>204</v>
      </c>
      <c r="B2" s="46"/>
      <c r="C2" s="45"/>
      <c r="D2" s="45"/>
      <c r="E2" s="45"/>
    </row>
    <row r="3" spans="1:10" s="52" customFormat="1" ht="20.25" customHeight="1" x14ac:dyDescent="0.4">
      <c r="A3" s="75"/>
      <c r="B3" s="45" t="s">
        <v>143</v>
      </c>
      <c r="C3" s="45"/>
      <c r="E3" s="322" t="s">
        <v>144</v>
      </c>
      <c r="F3" s="322"/>
      <c r="G3" s="322"/>
      <c r="H3" s="322"/>
      <c r="I3" s="322"/>
      <c r="J3" s="322"/>
    </row>
    <row r="4" spans="1:10" s="52" customFormat="1" ht="20.25" customHeight="1" x14ac:dyDescent="0.4">
      <c r="A4" s="76"/>
      <c r="B4" s="45" t="s">
        <v>145</v>
      </c>
      <c r="C4" s="45"/>
      <c r="E4" s="322"/>
      <c r="F4" s="322"/>
      <c r="G4" s="322"/>
      <c r="H4" s="322"/>
      <c r="I4" s="322"/>
      <c r="J4" s="322"/>
    </row>
    <row r="5" spans="1:10" s="47" customFormat="1" ht="20.25" customHeight="1" x14ac:dyDescent="0.4">
      <c r="A5" s="49" t="s">
        <v>138</v>
      </c>
      <c r="B5" s="45"/>
      <c r="C5" s="45"/>
      <c r="D5" s="48"/>
      <c r="E5" s="50"/>
    </row>
    <row r="6" spans="1:10" s="47" customFormat="1" ht="20.25" customHeight="1" x14ac:dyDescent="0.4">
      <c r="A6" s="45" t="s">
        <v>91</v>
      </c>
      <c r="B6" s="46"/>
      <c r="C6" s="45"/>
      <c r="D6" s="48"/>
      <c r="E6" s="50"/>
    </row>
    <row r="7" spans="1:10" s="52" customFormat="1" ht="20.25" customHeight="1" x14ac:dyDescent="0.4">
      <c r="A7" s="45" t="s">
        <v>236</v>
      </c>
      <c r="B7" s="45"/>
      <c r="C7" s="45"/>
    </row>
    <row r="8" spans="1:10" s="52" customFormat="1" ht="20.25" customHeight="1" x14ac:dyDescent="0.4">
      <c r="A8" s="45" t="s">
        <v>237</v>
      </c>
      <c r="B8" s="45"/>
      <c r="C8" s="45"/>
    </row>
    <row r="9" spans="1:10" s="47" customFormat="1" ht="20.25" customHeight="1" x14ac:dyDescent="0.4">
      <c r="A9" s="45" t="s">
        <v>163</v>
      </c>
      <c r="B9" s="46"/>
      <c r="C9" s="45"/>
    </row>
    <row r="10" spans="1:10" s="47" customFormat="1" ht="17.25" customHeight="1" x14ac:dyDescent="0.4">
      <c r="A10" s="45" t="s">
        <v>210</v>
      </c>
      <c r="B10" s="45"/>
      <c r="C10" s="45"/>
    </row>
    <row r="11" spans="1:10" s="47" customFormat="1" ht="17.25" customHeight="1" x14ac:dyDescent="0.4">
      <c r="A11" s="45" t="s">
        <v>134</v>
      </c>
      <c r="B11" s="45"/>
      <c r="C11" s="45"/>
    </row>
    <row r="12" spans="1:10" s="47" customFormat="1" ht="17.25" customHeight="1" x14ac:dyDescent="0.4">
      <c r="A12" s="45"/>
      <c r="B12" s="22" t="s">
        <v>20</v>
      </c>
      <c r="C12" s="22" t="s">
        <v>3</v>
      </c>
    </row>
    <row r="13" spans="1:10" s="47" customFormat="1" ht="17.25" customHeight="1" x14ac:dyDescent="0.4">
      <c r="A13" s="45"/>
      <c r="B13" s="22">
        <v>1</v>
      </c>
      <c r="C13" s="51" t="s">
        <v>70</v>
      </c>
    </row>
    <row r="14" spans="1:10" s="47" customFormat="1" ht="17.25" customHeight="1" x14ac:dyDescent="0.4">
      <c r="A14" s="45"/>
      <c r="B14" s="22">
        <v>2</v>
      </c>
      <c r="C14" s="51" t="s">
        <v>205</v>
      </c>
    </row>
    <row r="15" spans="1:10" s="47" customFormat="1" ht="17.25" customHeight="1" x14ac:dyDescent="0.4">
      <c r="A15" s="45"/>
      <c r="B15" s="22">
        <v>3</v>
      </c>
      <c r="C15" s="51" t="s">
        <v>206</v>
      </c>
    </row>
    <row r="16" spans="1:10" s="47" customFormat="1" ht="17.25" customHeight="1" x14ac:dyDescent="0.4">
      <c r="A16" s="45"/>
      <c r="B16" s="22">
        <v>4</v>
      </c>
      <c r="C16" s="51" t="s">
        <v>99</v>
      </c>
    </row>
    <row r="17" spans="1:44" s="47" customFormat="1" ht="17.25" customHeight="1" x14ac:dyDescent="0.4">
      <c r="A17" s="45"/>
      <c r="B17" s="22">
        <v>5</v>
      </c>
      <c r="C17" s="51" t="s">
        <v>207</v>
      </c>
    </row>
    <row r="18" spans="1:44" s="47" customFormat="1" ht="17.25" customHeight="1" x14ac:dyDescent="0.4">
      <c r="A18" s="45"/>
      <c r="B18" s="22">
        <v>6</v>
      </c>
      <c r="C18" s="51" t="s">
        <v>208</v>
      </c>
    </row>
    <row r="19" spans="1:44" s="47" customFormat="1" ht="17.25" customHeight="1" x14ac:dyDescent="0.4">
      <c r="A19" s="45"/>
      <c r="B19" s="22">
        <v>7</v>
      </c>
      <c r="C19" s="51" t="s">
        <v>209</v>
      </c>
    </row>
    <row r="20" spans="1:44" s="47" customFormat="1" ht="17.25" customHeight="1" x14ac:dyDescent="0.4">
      <c r="A20" s="45"/>
      <c r="B20" s="22">
        <v>8</v>
      </c>
      <c r="C20" s="51" t="s">
        <v>211</v>
      </c>
    </row>
    <row r="21" spans="1:44" s="47" customFormat="1" ht="17.25" customHeight="1" x14ac:dyDescent="0.4">
      <c r="A21" s="45" t="s">
        <v>218</v>
      </c>
      <c r="B21" s="45"/>
      <c r="C21" s="45"/>
      <c r="D21" s="52"/>
      <c r="E21" s="52"/>
    </row>
    <row r="22" spans="1:44" s="47" customFormat="1" ht="17.25" customHeight="1" x14ac:dyDescent="0.4">
      <c r="A22" s="45" t="s">
        <v>92</v>
      </c>
      <c r="B22" s="45"/>
      <c r="C22" s="45"/>
      <c r="D22" s="52"/>
      <c r="E22" s="52"/>
    </row>
    <row r="23" spans="1:44" s="47" customFormat="1" ht="17.25" customHeight="1" x14ac:dyDescent="0.4">
      <c r="A23" s="45"/>
      <c r="B23" s="22" t="s">
        <v>4</v>
      </c>
      <c r="C23" s="22" t="s">
        <v>5</v>
      </c>
      <c r="D23" s="52"/>
      <c r="E23" s="52"/>
      <c r="F23" s="53"/>
      <c r="G23" s="53"/>
      <c r="I23" s="53"/>
      <c r="J23" s="53"/>
      <c r="K23" s="53"/>
      <c r="L23" s="53"/>
      <c r="M23" s="53"/>
      <c r="N23" s="53"/>
      <c r="Q23" s="53"/>
      <c r="R23" s="53"/>
      <c r="S23" s="53"/>
      <c r="V23" s="53"/>
      <c r="W23" s="53"/>
      <c r="X23" s="53"/>
    </row>
    <row r="24" spans="1:44" s="47" customFormat="1" ht="17.25" customHeight="1" x14ac:dyDescent="0.4">
      <c r="A24" s="45"/>
      <c r="B24" s="22" t="s">
        <v>6</v>
      </c>
      <c r="C24" s="51" t="s">
        <v>93</v>
      </c>
      <c r="D24" s="52"/>
      <c r="E24" s="52"/>
      <c r="F24" s="53"/>
      <c r="G24" s="53"/>
      <c r="I24" s="53"/>
      <c r="J24" s="53"/>
      <c r="K24" s="53"/>
      <c r="L24" s="53"/>
      <c r="M24" s="53"/>
      <c r="N24" s="53"/>
      <c r="Q24" s="53"/>
      <c r="R24" s="53"/>
      <c r="S24" s="53"/>
      <c r="V24" s="53"/>
      <c r="W24" s="53"/>
      <c r="X24" s="53"/>
    </row>
    <row r="25" spans="1:44" s="47" customFormat="1" ht="17.25" customHeight="1" x14ac:dyDescent="0.4">
      <c r="A25" s="45"/>
      <c r="B25" s="22" t="s">
        <v>7</v>
      </c>
      <c r="C25" s="51" t="s">
        <v>94</v>
      </c>
      <c r="D25" s="52"/>
      <c r="E25" s="52"/>
      <c r="F25" s="53"/>
      <c r="G25" s="53"/>
      <c r="I25" s="53"/>
      <c r="J25" s="53"/>
      <c r="K25" s="53"/>
      <c r="L25" s="53"/>
      <c r="M25" s="53"/>
      <c r="N25" s="53"/>
      <c r="Q25" s="53"/>
      <c r="R25" s="53"/>
      <c r="S25" s="53"/>
      <c r="V25" s="53"/>
      <c r="W25" s="53"/>
      <c r="X25" s="53"/>
    </row>
    <row r="26" spans="1:44" s="47" customFormat="1" ht="17.25" customHeight="1" x14ac:dyDescent="0.4">
      <c r="A26" s="45"/>
      <c r="B26" s="22" t="s">
        <v>8</v>
      </c>
      <c r="C26" s="51" t="s">
        <v>95</v>
      </c>
      <c r="D26" s="52"/>
      <c r="E26" s="52"/>
      <c r="F26" s="53"/>
      <c r="G26" s="53"/>
      <c r="I26" s="53"/>
      <c r="J26" s="53"/>
      <c r="K26" s="53"/>
      <c r="L26" s="53"/>
      <c r="M26" s="53"/>
      <c r="N26" s="53"/>
      <c r="Q26" s="53"/>
      <c r="R26" s="53"/>
      <c r="S26" s="53"/>
      <c r="V26" s="53"/>
      <c r="W26" s="53"/>
      <c r="X26" s="53"/>
    </row>
    <row r="27" spans="1:44" s="47" customFormat="1" ht="17.25" customHeight="1" x14ac:dyDescent="0.4">
      <c r="A27" s="45"/>
      <c r="B27" s="22" t="s">
        <v>9</v>
      </c>
      <c r="C27" s="51" t="s">
        <v>139</v>
      </c>
      <c r="D27" s="52"/>
      <c r="E27" s="52"/>
      <c r="F27" s="53"/>
      <c r="G27" s="53"/>
      <c r="I27" s="53"/>
      <c r="J27" s="53"/>
      <c r="K27" s="53"/>
      <c r="L27" s="53"/>
      <c r="M27" s="53"/>
      <c r="N27" s="53"/>
      <c r="Q27" s="53"/>
      <c r="R27" s="53"/>
      <c r="S27" s="53"/>
      <c r="V27" s="53"/>
      <c r="W27" s="53"/>
      <c r="X27" s="53"/>
    </row>
    <row r="28" spans="1:44" s="47" customFormat="1" ht="17.25" customHeight="1" x14ac:dyDescent="0.4">
      <c r="A28" s="45"/>
      <c r="B28" s="54" t="s">
        <v>10</v>
      </c>
      <c r="C28" s="45"/>
      <c r="D28" s="52"/>
      <c r="E28" s="52"/>
      <c r="F28" s="53"/>
      <c r="G28" s="53"/>
      <c r="I28" s="53"/>
      <c r="J28" s="53"/>
      <c r="K28" s="53"/>
      <c r="L28" s="53"/>
      <c r="M28" s="53"/>
      <c r="N28" s="53"/>
      <c r="Q28" s="53"/>
      <c r="R28" s="53"/>
      <c r="S28" s="53"/>
      <c r="V28" s="53"/>
      <c r="W28" s="53"/>
      <c r="X28" s="53"/>
    </row>
    <row r="29" spans="1:44" s="47" customFormat="1" ht="17.25" customHeight="1" x14ac:dyDescent="0.4">
      <c r="A29" s="52"/>
      <c r="B29" s="45" t="s">
        <v>96</v>
      </c>
      <c r="C29" s="52"/>
      <c r="D29" s="52"/>
      <c r="E29" s="54"/>
      <c r="F29" s="53"/>
      <c r="G29" s="53"/>
      <c r="I29" s="53"/>
      <c r="J29" s="53"/>
      <c r="K29" s="53"/>
      <c r="L29" s="53"/>
      <c r="M29" s="53"/>
      <c r="N29" s="53"/>
      <c r="Q29" s="53"/>
      <c r="R29" s="53"/>
      <c r="S29" s="53"/>
      <c r="V29" s="53"/>
      <c r="W29" s="53"/>
      <c r="X29" s="53"/>
    </row>
    <row r="30" spans="1:44" s="47" customFormat="1" ht="17.25" customHeight="1" x14ac:dyDescent="0.4">
      <c r="A30" s="52"/>
      <c r="B30" s="45" t="s">
        <v>140</v>
      </c>
      <c r="C30" s="52"/>
      <c r="D30" s="52"/>
      <c r="E30" s="45"/>
      <c r="F30" s="53"/>
      <c r="G30" s="53"/>
      <c r="I30" s="53"/>
      <c r="J30" s="53"/>
      <c r="K30" s="53"/>
      <c r="L30" s="53"/>
      <c r="M30" s="53"/>
      <c r="N30" s="53"/>
      <c r="Q30" s="53"/>
      <c r="R30" s="53"/>
      <c r="S30" s="53"/>
      <c r="V30" s="53"/>
      <c r="W30" s="53"/>
      <c r="X30" s="53"/>
    </row>
    <row r="31" spans="1:44" s="47" customFormat="1" ht="17.25" customHeight="1" x14ac:dyDescent="0.4">
      <c r="A31" s="45" t="s">
        <v>219</v>
      </c>
      <c r="B31" s="45"/>
      <c r="C31" s="45"/>
    </row>
    <row r="32" spans="1:44" s="47" customFormat="1" ht="17.25" customHeight="1" x14ac:dyDescent="0.4">
      <c r="A32" s="45" t="s">
        <v>135</v>
      </c>
      <c r="B32" s="45"/>
      <c r="C32" s="45"/>
      <c r="AG32" s="21"/>
      <c r="AH32" s="21"/>
      <c r="AI32" s="21"/>
      <c r="AJ32" s="21"/>
      <c r="AK32" s="21"/>
      <c r="AL32" s="21"/>
      <c r="AM32" s="21"/>
      <c r="AN32" s="21"/>
      <c r="AO32" s="21"/>
      <c r="AP32" s="21"/>
      <c r="AQ32" s="21"/>
      <c r="AR32" s="21"/>
    </row>
    <row r="33" spans="1:53" s="47" customFormat="1" ht="17.25" customHeight="1" x14ac:dyDescent="0.4">
      <c r="A33" s="45" t="s">
        <v>220</v>
      </c>
      <c r="B33" s="45"/>
    </row>
    <row r="34" spans="1:53" s="47" customFormat="1" ht="17.25" customHeight="1" x14ac:dyDescent="0.4">
      <c r="A34" s="45" t="s">
        <v>235</v>
      </c>
      <c r="B34" s="45"/>
    </row>
    <row r="35" spans="1:53" s="47" customFormat="1" ht="17.25" customHeight="1" x14ac:dyDescent="0.4">
      <c r="A35" s="45" t="s">
        <v>221</v>
      </c>
      <c r="B35" s="45"/>
    </row>
    <row r="36" spans="1:53" s="47" customFormat="1" ht="17.25" customHeight="1" x14ac:dyDescent="0.4">
      <c r="A36" s="45" t="s">
        <v>97</v>
      </c>
      <c r="B36" s="45"/>
    </row>
    <row r="37" spans="1:53" s="47" customFormat="1" ht="17.25" customHeight="1" x14ac:dyDescent="0.4">
      <c r="A37" s="45" t="s">
        <v>222</v>
      </c>
      <c r="B37" s="45"/>
      <c r="C37" s="45"/>
    </row>
    <row r="38" spans="1:53" s="47" customFormat="1" ht="17.25" customHeight="1" x14ac:dyDescent="0.4">
      <c r="A38" s="52" t="s">
        <v>242</v>
      </c>
      <c r="B38" s="52"/>
      <c r="C38" s="45"/>
    </row>
    <row r="39" spans="1:53" s="47" customFormat="1" ht="17.25" customHeight="1" x14ac:dyDescent="0.4">
      <c r="A39" s="52" t="s">
        <v>98</v>
      </c>
      <c r="B39" s="52"/>
      <c r="C39" s="45"/>
    </row>
    <row r="40" spans="1:53" s="47" customFormat="1" ht="17.25" customHeight="1" x14ac:dyDescent="0.4">
      <c r="A40" s="52" t="s">
        <v>165</v>
      </c>
    </row>
    <row r="41" spans="1:53" s="47" customFormat="1" ht="17.25" customHeight="1" x14ac:dyDescent="0.4">
      <c r="A41" s="52" t="s">
        <v>247</v>
      </c>
      <c r="B41" s="52"/>
      <c r="C41" s="45"/>
    </row>
    <row r="42" spans="1:53" s="47" customFormat="1" ht="17.25" customHeight="1" x14ac:dyDescent="0.4">
      <c r="A42" s="52" t="s">
        <v>246</v>
      </c>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row>
    <row r="43" spans="1:53" s="47" customFormat="1" ht="17.25" customHeight="1" x14ac:dyDescent="0.4">
      <c r="A43" s="189" t="s">
        <v>166</v>
      </c>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row>
    <row r="44" spans="1:53" ht="18.75" customHeight="1" x14ac:dyDescent="0.4">
      <c r="A44" s="190" t="s">
        <v>167</v>
      </c>
    </row>
    <row r="45" spans="1:53" ht="18.75" customHeight="1" x14ac:dyDescent="0.4">
      <c r="A45" s="189" t="s">
        <v>168</v>
      </c>
    </row>
    <row r="46" spans="1:53" ht="18.75" customHeight="1" x14ac:dyDescent="0.4">
      <c r="A46" s="190" t="s">
        <v>169</v>
      </c>
    </row>
    <row r="47" spans="1:53" ht="18.75" customHeight="1" x14ac:dyDescent="0.4">
      <c r="A47" s="189" t="s">
        <v>224</v>
      </c>
    </row>
    <row r="48" spans="1:53" ht="18.75" customHeight="1" x14ac:dyDescent="0.4">
      <c r="A48" s="189" t="s">
        <v>225</v>
      </c>
    </row>
    <row r="49" spans="1:5" ht="18.75" customHeight="1" x14ac:dyDescent="0.4">
      <c r="A49" s="189" t="s">
        <v>226</v>
      </c>
    </row>
    <row r="50" spans="1:5" s="52" customFormat="1" ht="20.25" customHeight="1" x14ac:dyDescent="0.4">
      <c r="A50" s="52" t="s">
        <v>238</v>
      </c>
      <c r="B50" s="191"/>
      <c r="C50" s="191"/>
      <c r="D50" s="45"/>
      <c r="E50" s="45"/>
    </row>
    <row r="51" spans="1:5" s="52" customFormat="1" ht="20.25" customHeight="1" x14ac:dyDescent="0.4">
      <c r="A51" s="52" t="s">
        <v>239</v>
      </c>
      <c r="B51" s="191"/>
      <c r="C51" s="191"/>
      <c r="D51" s="45"/>
      <c r="E51" s="45"/>
    </row>
    <row r="52" spans="1:5" s="52" customFormat="1" ht="20.25" customHeight="1" x14ac:dyDescent="0.4">
      <c r="A52" s="52" t="s">
        <v>240</v>
      </c>
      <c r="B52" s="191"/>
      <c r="C52" s="191"/>
      <c r="D52" s="45"/>
      <c r="E52" s="45"/>
    </row>
    <row r="53" spans="1:5" s="52" customFormat="1" ht="20.25" customHeight="1" x14ac:dyDescent="0.4">
      <c r="A53" s="52" t="s">
        <v>241</v>
      </c>
      <c r="B53" s="191"/>
      <c r="C53" s="191"/>
      <c r="D53" s="45"/>
      <c r="E53" s="45"/>
    </row>
    <row r="54" spans="1:5" ht="18.75" customHeight="1" x14ac:dyDescent="0.4"/>
    <row r="55" spans="1:5" ht="18.75" customHeight="1" x14ac:dyDescent="0.4"/>
    <row r="56" spans="1:5" ht="18.75" customHeight="1" x14ac:dyDescent="0.4"/>
    <row r="57" spans="1:5" ht="18.75" customHeight="1" x14ac:dyDescent="0.4"/>
    <row r="58" spans="1:5" ht="18.75" customHeight="1" x14ac:dyDescent="0.4"/>
    <row r="59" spans="1:5" ht="18.75" customHeight="1" x14ac:dyDescent="0.4"/>
    <row r="60" spans="1:5" ht="18.75" customHeight="1" x14ac:dyDescent="0.4"/>
    <row r="61" spans="1:5" ht="18.75" customHeight="1" x14ac:dyDescent="0.4"/>
    <row r="62" spans="1:5" ht="18.75" customHeight="1" x14ac:dyDescent="0.4"/>
    <row r="63" spans="1:5" ht="18.75" customHeight="1" x14ac:dyDescent="0.4"/>
    <row r="64" spans="1: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20"/>
  <sheetViews>
    <sheetView showGridLines="0" view="pageBreakPreview" zoomScale="60" zoomScaleNormal="55" workbookViewId="0">
      <selection activeCell="C41" sqref="C41:D4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231</v>
      </c>
      <c r="D1" s="5"/>
      <c r="E1" s="5"/>
      <c r="F1" s="5"/>
      <c r="G1" s="5"/>
      <c r="H1" s="5"/>
      <c r="I1" s="5"/>
      <c r="J1" s="5"/>
      <c r="M1" s="7" t="s">
        <v>0</v>
      </c>
      <c r="P1" s="5"/>
      <c r="Q1" s="5"/>
      <c r="R1" s="5"/>
      <c r="S1" s="5"/>
      <c r="T1" s="5"/>
      <c r="U1" s="5"/>
      <c r="V1" s="5"/>
      <c r="W1" s="5"/>
      <c r="AS1" s="9" t="s">
        <v>30</v>
      </c>
      <c r="AT1" s="198" t="s">
        <v>171</v>
      </c>
      <c r="AU1" s="199"/>
      <c r="AV1" s="199"/>
      <c r="AW1" s="199"/>
      <c r="AX1" s="199"/>
      <c r="AY1" s="199"/>
      <c r="AZ1" s="199"/>
      <c r="BA1" s="199"/>
      <c r="BB1" s="199"/>
      <c r="BC1" s="199"/>
      <c r="BD1" s="199"/>
      <c r="BE1" s="199"/>
      <c r="BF1" s="199"/>
      <c r="BG1" s="199"/>
      <c r="BH1" s="199"/>
      <c r="BI1" s="199"/>
      <c r="BJ1" s="9" t="s">
        <v>2</v>
      </c>
    </row>
    <row r="2" spans="2:67" s="8" customFormat="1" ht="20.25" customHeight="1" x14ac:dyDescent="0.4">
      <c r="J2" s="7"/>
      <c r="M2" s="7"/>
      <c r="N2" s="7"/>
      <c r="P2" s="9"/>
      <c r="Q2" s="9"/>
      <c r="R2" s="9"/>
      <c r="S2" s="9"/>
      <c r="T2" s="9"/>
      <c r="U2" s="9"/>
      <c r="V2" s="9"/>
      <c r="W2" s="9"/>
      <c r="AB2" s="132" t="s">
        <v>27</v>
      </c>
      <c r="AC2" s="203">
        <v>6</v>
      </c>
      <c r="AD2" s="203"/>
      <c r="AE2" s="132" t="s">
        <v>28</v>
      </c>
      <c r="AF2" s="204">
        <f>IF(AC2=0,"",YEAR(DATE(2018+AC2,1,1)))</f>
        <v>2024</v>
      </c>
      <c r="AG2" s="204"/>
      <c r="AH2" s="133" t="s">
        <v>29</v>
      </c>
      <c r="AI2" s="133" t="s">
        <v>1</v>
      </c>
      <c r="AJ2" s="203">
        <v>4</v>
      </c>
      <c r="AK2" s="203"/>
      <c r="AL2" s="133" t="s">
        <v>24</v>
      </c>
      <c r="AS2" s="9" t="s">
        <v>31</v>
      </c>
      <c r="AT2" s="203" t="s">
        <v>136</v>
      </c>
      <c r="AU2" s="203"/>
      <c r="AV2" s="203"/>
      <c r="AW2" s="203"/>
      <c r="AX2" s="203"/>
      <c r="AY2" s="203"/>
      <c r="AZ2" s="203"/>
      <c r="BA2" s="203"/>
      <c r="BB2" s="203"/>
      <c r="BC2" s="203"/>
      <c r="BD2" s="203"/>
      <c r="BE2" s="203"/>
      <c r="BF2" s="203"/>
      <c r="BG2" s="203"/>
      <c r="BH2" s="203"/>
      <c r="BI2" s="2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05" t="s">
        <v>232</v>
      </c>
      <c r="BF3" s="206"/>
      <c r="BG3" s="206"/>
      <c r="BH3" s="207"/>
      <c r="BI3" s="9"/>
    </row>
    <row r="4" spans="2:67" s="8" customFormat="1" ht="20.25" customHeight="1" x14ac:dyDescent="0.4">
      <c r="B4" s="31"/>
      <c r="C4" s="31"/>
      <c r="D4" s="31"/>
      <c r="E4" s="31"/>
      <c r="F4" s="31"/>
      <c r="G4" s="31"/>
      <c r="H4" s="31"/>
      <c r="I4" s="31"/>
      <c r="J4" s="157"/>
      <c r="K4" s="31"/>
      <c r="L4" s="31"/>
      <c r="M4" s="157"/>
      <c r="N4" s="31"/>
      <c r="O4" s="158"/>
      <c r="P4" s="158"/>
      <c r="Q4" s="158"/>
      <c r="R4" s="158"/>
      <c r="S4" s="158"/>
      <c r="T4" s="158"/>
      <c r="U4" s="158"/>
      <c r="V4" s="31"/>
      <c r="W4" s="31"/>
      <c r="X4" s="31"/>
      <c r="Y4" s="31"/>
      <c r="Z4" s="31"/>
      <c r="AA4" s="31"/>
      <c r="AB4" s="31"/>
      <c r="AC4" s="159"/>
      <c r="AD4" s="159"/>
      <c r="AE4" s="160"/>
      <c r="AF4" s="161"/>
      <c r="AG4" s="160"/>
      <c r="AH4" s="31"/>
      <c r="AI4" s="31"/>
      <c r="AJ4" s="31"/>
      <c r="AK4" s="31"/>
      <c r="AL4" s="31"/>
      <c r="AM4" s="31"/>
      <c r="AN4" s="31"/>
      <c r="AO4" s="31"/>
      <c r="AP4" s="31"/>
      <c r="AQ4" s="31"/>
      <c r="AR4" s="31"/>
      <c r="BD4" s="18" t="s">
        <v>158</v>
      </c>
      <c r="BE4" s="205" t="s">
        <v>234</v>
      </c>
      <c r="BF4" s="206"/>
      <c r="BG4" s="206"/>
      <c r="BH4" s="207"/>
      <c r="BI4" s="9"/>
    </row>
    <row r="5" spans="2:67" s="8" customFormat="1" ht="9" customHeight="1" x14ac:dyDescent="0.4">
      <c r="B5" s="31"/>
      <c r="C5" s="31"/>
      <c r="D5" s="31"/>
      <c r="E5" s="31"/>
      <c r="F5" s="31"/>
      <c r="G5" s="31"/>
      <c r="H5" s="31"/>
      <c r="I5" s="31"/>
      <c r="J5" s="157"/>
      <c r="K5" s="31"/>
      <c r="L5" s="31"/>
      <c r="M5" s="157"/>
      <c r="N5" s="31"/>
      <c r="O5" s="158"/>
      <c r="P5" s="158"/>
      <c r="Q5" s="158"/>
      <c r="R5" s="158"/>
      <c r="S5" s="158"/>
      <c r="T5" s="158"/>
      <c r="U5" s="158"/>
      <c r="V5" s="31"/>
      <c r="W5" s="31"/>
      <c r="X5" s="31"/>
      <c r="Y5" s="31"/>
      <c r="Z5" s="31"/>
      <c r="AA5" s="31"/>
      <c r="AB5" s="31"/>
      <c r="AC5" s="162"/>
      <c r="AD5" s="162"/>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164</v>
      </c>
      <c r="AP6" s="29"/>
      <c r="AQ6" s="29"/>
      <c r="AR6" s="29"/>
      <c r="AS6" s="6"/>
      <c r="AT6" s="6"/>
      <c r="AU6" s="6"/>
      <c r="AW6" s="37"/>
      <c r="AX6" s="37"/>
      <c r="AY6" s="2"/>
      <c r="AZ6" s="6"/>
      <c r="BA6" s="240">
        <v>40</v>
      </c>
      <c r="BB6" s="241"/>
      <c r="BC6" s="2" t="s">
        <v>22</v>
      </c>
      <c r="BD6" s="6"/>
      <c r="BE6" s="240">
        <v>160</v>
      </c>
      <c r="BF6" s="2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42">
        <f>DAY(EOMONTH(DATE(AF2,AJ2,1),0))</f>
        <v>30</v>
      </c>
      <c r="BF8" s="2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44" t="s">
        <v>20</v>
      </c>
      <c r="C10" s="231" t="s">
        <v>170</v>
      </c>
      <c r="D10" s="210"/>
      <c r="E10" s="134"/>
      <c r="F10" s="135"/>
      <c r="G10" s="134"/>
      <c r="H10" s="135"/>
      <c r="I10" s="247" t="s">
        <v>213</v>
      </c>
      <c r="J10" s="248"/>
      <c r="K10" s="208" t="s">
        <v>214</v>
      </c>
      <c r="L10" s="209"/>
      <c r="M10" s="209"/>
      <c r="N10" s="210"/>
      <c r="O10" s="208" t="s">
        <v>215</v>
      </c>
      <c r="P10" s="209"/>
      <c r="Q10" s="209"/>
      <c r="R10" s="209"/>
      <c r="S10" s="210"/>
      <c r="T10" s="179"/>
      <c r="U10" s="179"/>
      <c r="V10" s="180"/>
      <c r="W10" s="217" t="s">
        <v>216</v>
      </c>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9" t="str">
        <f>IF(BE3="４週","(9)1～4週目の勤務時間数合計","(9)1か月の勤務時間数　合計")</f>
        <v>(9)1か月の勤務時間数　合計</v>
      </c>
      <c r="BC10" s="220"/>
      <c r="BD10" s="225" t="s">
        <v>217</v>
      </c>
      <c r="BE10" s="226"/>
      <c r="BF10" s="231" t="s">
        <v>243</v>
      </c>
      <c r="BG10" s="209"/>
      <c r="BH10" s="209"/>
      <c r="BI10" s="209"/>
      <c r="BJ10" s="232"/>
    </row>
    <row r="11" spans="2:67" ht="20.25" customHeight="1" x14ac:dyDescent="0.4">
      <c r="B11" s="245"/>
      <c r="C11" s="233"/>
      <c r="D11" s="213"/>
      <c r="E11" s="136"/>
      <c r="F11" s="137"/>
      <c r="G11" s="136"/>
      <c r="H11" s="137"/>
      <c r="I11" s="249"/>
      <c r="J11" s="250"/>
      <c r="K11" s="211"/>
      <c r="L11" s="212"/>
      <c r="M11" s="212"/>
      <c r="N11" s="213"/>
      <c r="O11" s="211"/>
      <c r="P11" s="212"/>
      <c r="Q11" s="212"/>
      <c r="R11" s="212"/>
      <c r="S11" s="213"/>
      <c r="T11" s="181"/>
      <c r="U11" s="181"/>
      <c r="V11" s="182"/>
      <c r="W11" s="237" t="s">
        <v>11</v>
      </c>
      <c r="X11" s="237"/>
      <c r="Y11" s="237"/>
      <c r="Z11" s="237"/>
      <c r="AA11" s="237"/>
      <c r="AB11" s="237"/>
      <c r="AC11" s="238"/>
      <c r="AD11" s="239" t="s">
        <v>12</v>
      </c>
      <c r="AE11" s="237"/>
      <c r="AF11" s="237"/>
      <c r="AG11" s="237"/>
      <c r="AH11" s="237"/>
      <c r="AI11" s="237"/>
      <c r="AJ11" s="238"/>
      <c r="AK11" s="239" t="s">
        <v>13</v>
      </c>
      <c r="AL11" s="237"/>
      <c r="AM11" s="237"/>
      <c r="AN11" s="237"/>
      <c r="AO11" s="237"/>
      <c r="AP11" s="237"/>
      <c r="AQ11" s="238"/>
      <c r="AR11" s="239" t="s">
        <v>14</v>
      </c>
      <c r="AS11" s="237"/>
      <c r="AT11" s="237"/>
      <c r="AU11" s="237"/>
      <c r="AV11" s="237"/>
      <c r="AW11" s="237"/>
      <c r="AX11" s="238"/>
      <c r="AY11" s="239" t="s">
        <v>15</v>
      </c>
      <c r="AZ11" s="237"/>
      <c r="BA11" s="237"/>
      <c r="BB11" s="221"/>
      <c r="BC11" s="222"/>
      <c r="BD11" s="227"/>
      <c r="BE11" s="228"/>
      <c r="BF11" s="233"/>
      <c r="BG11" s="212"/>
      <c r="BH11" s="212"/>
      <c r="BI11" s="212"/>
      <c r="BJ11" s="234"/>
    </row>
    <row r="12" spans="2:67" ht="20.25" customHeight="1" x14ac:dyDescent="0.4">
      <c r="B12" s="245"/>
      <c r="C12" s="233"/>
      <c r="D12" s="213"/>
      <c r="E12" s="136"/>
      <c r="F12" s="137"/>
      <c r="G12" s="136"/>
      <c r="H12" s="137"/>
      <c r="I12" s="249"/>
      <c r="J12" s="250"/>
      <c r="K12" s="211"/>
      <c r="L12" s="212"/>
      <c r="M12" s="212"/>
      <c r="N12" s="213"/>
      <c r="O12" s="211"/>
      <c r="P12" s="212"/>
      <c r="Q12" s="212"/>
      <c r="R12" s="212"/>
      <c r="S12" s="213"/>
      <c r="T12" s="181"/>
      <c r="U12" s="181"/>
      <c r="V12" s="182"/>
      <c r="W12" s="140">
        <v>1</v>
      </c>
      <c r="X12" s="141">
        <v>2</v>
      </c>
      <c r="Y12" s="141">
        <v>3</v>
      </c>
      <c r="Z12" s="141">
        <v>4</v>
      </c>
      <c r="AA12" s="141">
        <v>5</v>
      </c>
      <c r="AB12" s="141">
        <v>6</v>
      </c>
      <c r="AC12" s="142">
        <v>7</v>
      </c>
      <c r="AD12" s="143">
        <v>8</v>
      </c>
      <c r="AE12" s="141">
        <v>9</v>
      </c>
      <c r="AF12" s="141">
        <v>10</v>
      </c>
      <c r="AG12" s="141">
        <v>11</v>
      </c>
      <c r="AH12" s="141">
        <v>12</v>
      </c>
      <c r="AI12" s="141">
        <v>13</v>
      </c>
      <c r="AJ12" s="142">
        <v>14</v>
      </c>
      <c r="AK12" s="140">
        <v>15</v>
      </c>
      <c r="AL12" s="141">
        <v>16</v>
      </c>
      <c r="AM12" s="141">
        <v>17</v>
      </c>
      <c r="AN12" s="141">
        <v>18</v>
      </c>
      <c r="AO12" s="141">
        <v>19</v>
      </c>
      <c r="AP12" s="141">
        <v>20</v>
      </c>
      <c r="AQ12" s="142">
        <v>21</v>
      </c>
      <c r="AR12" s="143">
        <v>22</v>
      </c>
      <c r="AS12" s="141">
        <v>23</v>
      </c>
      <c r="AT12" s="141">
        <v>24</v>
      </c>
      <c r="AU12" s="141">
        <v>25</v>
      </c>
      <c r="AV12" s="141">
        <v>26</v>
      </c>
      <c r="AW12" s="141">
        <v>27</v>
      </c>
      <c r="AX12" s="142">
        <v>28</v>
      </c>
      <c r="AY12" s="144">
        <f>IF($BE$3="暦月",IF(DAY(DATE($AF$2,$AJ$2,29))=29,29,""),"")</f>
        <v>29</v>
      </c>
      <c r="AZ12" s="131">
        <f>IF($BE$3="暦月",IF(DAY(DATE($AF$2,$AJ$2,30))=30,30,""),"")</f>
        <v>30</v>
      </c>
      <c r="BA12" s="145" t="str">
        <f>IF($BE$3="暦月",IF(DAY(DATE($AF$2,$AJ$2,31))=31,31,""),"")</f>
        <v/>
      </c>
      <c r="BB12" s="221"/>
      <c r="BC12" s="222"/>
      <c r="BD12" s="227"/>
      <c r="BE12" s="228"/>
      <c r="BF12" s="233"/>
      <c r="BG12" s="212"/>
      <c r="BH12" s="212"/>
      <c r="BI12" s="212"/>
      <c r="BJ12" s="234"/>
    </row>
    <row r="13" spans="2:67" ht="20.25" hidden="1" customHeight="1" x14ac:dyDescent="0.4">
      <c r="B13" s="245"/>
      <c r="C13" s="233"/>
      <c r="D13" s="213"/>
      <c r="E13" s="136"/>
      <c r="F13" s="137"/>
      <c r="G13" s="136"/>
      <c r="H13" s="137"/>
      <c r="I13" s="249"/>
      <c r="J13" s="250"/>
      <c r="K13" s="211"/>
      <c r="L13" s="212"/>
      <c r="M13" s="212"/>
      <c r="N13" s="213"/>
      <c r="O13" s="211"/>
      <c r="P13" s="212"/>
      <c r="Q13" s="212"/>
      <c r="R13" s="212"/>
      <c r="S13" s="213"/>
      <c r="T13" s="181"/>
      <c r="U13" s="181"/>
      <c r="V13" s="182"/>
      <c r="W13" s="140">
        <f>WEEKDAY(DATE($AF$2,$AJ$2,1))</f>
        <v>2</v>
      </c>
      <c r="X13" s="141">
        <f>WEEKDAY(DATE($AF$2,$AJ$2,2))</f>
        <v>3</v>
      </c>
      <c r="Y13" s="141">
        <f>WEEKDAY(DATE($AF$2,$AJ$2,3))</f>
        <v>4</v>
      </c>
      <c r="Z13" s="141">
        <f>WEEKDAY(DATE($AF$2,$AJ$2,4))</f>
        <v>5</v>
      </c>
      <c r="AA13" s="141">
        <f>WEEKDAY(DATE($AF$2,$AJ$2,5))</f>
        <v>6</v>
      </c>
      <c r="AB13" s="141">
        <f>WEEKDAY(DATE($AF$2,$AJ$2,6))</f>
        <v>7</v>
      </c>
      <c r="AC13" s="142">
        <f>WEEKDAY(DATE($AF$2,$AJ$2,7))</f>
        <v>1</v>
      </c>
      <c r="AD13" s="143">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3">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3">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3">
        <f>IF(AY12=29,WEEKDAY(DATE($AF$2,$AJ$2,29)),0)</f>
        <v>2</v>
      </c>
      <c r="AZ13" s="141">
        <f>IF(AZ12=30,WEEKDAY(DATE($AF$2,$AJ$2,30)),0)</f>
        <v>3</v>
      </c>
      <c r="BA13" s="142">
        <f>IF(BA12=31,WEEKDAY(DATE($AF$2,$AJ$2,31)),0)</f>
        <v>0</v>
      </c>
      <c r="BB13" s="221"/>
      <c r="BC13" s="222"/>
      <c r="BD13" s="227"/>
      <c r="BE13" s="228"/>
      <c r="BF13" s="233"/>
      <c r="BG13" s="212"/>
      <c r="BH13" s="212"/>
      <c r="BI13" s="212"/>
      <c r="BJ13" s="234"/>
    </row>
    <row r="14" spans="2:67" ht="20.25" customHeight="1" thickBot="1" x14ac:dyDescent="0.45">
      <c r="B14" s="246"/>
      <c r="C14" s="235"/>
      <c r="D14" s="216"/>
      <c r="E14" s="138"/>
      <c r="F14" s="139"/>
      <c r="G14" s="138"/>
      <c r="H14" s="139"/>
      <c r="I14" s="251"/>
      <c r="J14" s="252"/>
      <c r="K14" s="214"/>
      <c r="L14" s="215"/>
      <c r="M14" s="215"/>
      <c r="N14" s="216"/>
      <c r="O14" s="214"/>
      <c r="P14" s="215"/>
      <c r="Q14" s="215"/>
      <c r="R14" s="215"/>
      <c r="S14" s="216"/>
      <c r="T14" s="183"/>
      <c r="U14" s="183"/>
      <c r="V14" s="184"/>
      <c r="W14" s="146" t="str">
        <f>IF(W13=1,"日",IF(W13=2,"月",IF(W13=3,"火",IF(W13=4,"水",IF(W13=5,"木",IF(W13=6,"金","土"))))))</f>
        <v>月</v>
      </c>
      <c r="X14" s="147" t="str">
        <f t="shared" ref="X14:AX14" si="0">IF(X13=1,"日",IF(X13=2,"月",IF(X13=3,"火",IF(X13=4,"水",IF(X13=5,"木",IF(X13=6,"金","土"))))))</f>
        <v>火</v>
      </c>
      <c r="Y14" s="147" t="str">
        <f t="shared" si="0"/>
        <v>水</v>
      </c>
      <c r="Z14" s="147" t="str">
        <f t="shared" si="0"/>
        <v>木</v>
      </c>
      <c r="AA14" s="147" t="str">
        <f t="shared" si="0"/>
        <v>金</v>
      </c>
      <c r="AB14" s="147" t="str">
        <f t="shared" si="0"/>
        <v>土</v>
      </c>
      <c r="AC14" s="148" t="str">
        <f t="shared" si="0"/>
        <v>日</v>
      </c>
      <c r="AD14" s="149" t="str">
        <f>IF(AD13=1,"日",IF(AD13=2,"月",IF(AD13=3,"火",IF(AD13=4,"水",IF(AD13=5,"木",IF(AD13=6,"金","土"))))))</f>
        <v>月</v>
      </c>
      <c r="AE14" s="147" t="str">
        <f t="shared" si="0"/>
        <v>火</v>
      </c>
      <c r="AF14" s="147" t="str">
        <f t="shared" si="0"/>
        <v>水</v>
      </c>
      <c r="AG14" s="147" t="str">
        <f t="shared" si="0"/>
        <v>木</v>
      </c>
      <c r="AH14" s="147" t="str">
        <f t="shared" si="0"/>
        <v>金</v>
      </c>
      <c r="AI14" s="147" t="str">
        <f t="shared" si="0"/>
        <v>土</v>
      </c>
      <c r="AJ14" s="148" t="str">
        <f t="shared" si="0"/>
        <v>日</v>
      </c>
      <c r="AK14" s="149" t="str">
        <f>IF(AK13=1,"日",IF(AK13=2,"月",IF(AK13=3,"火",IF(AK13=4,"水",IF(AK13=5,"木",IF(AK13=6,"金","土"))))))</f>
        <v>月</v>
      </c>
      <c r="AL14" s="147" t="str">
        <f t="shared" si="0"/>
        <v>火</v>
      </c>
      <c r="AM14" s="147" t="str">
        <f t="shared" si="0"/>
        <v>水</v>
      </c>
      <c r="AN14" s="147" t="str">
        <f t="shared" si="0"/>
        <v>木</v>
      </c>
      <c r="AO14" s="147" t="str">
        <f t="shared" si="0"/>
        <v>金</v>
      </c>
      <c r="AP14" s="147" t="str">
        <f t="shared" si="0"/>
        <v>土</v>
      </c>
      <c r="AQ14" s="148" t="str">
        <f t="shared" si="0"/>
        <v>日</v>
      </c>
      <c r="AR14" s="149" t="str">
        <f>IF(AR13=1,"日",IF(AR13=2,"月",IF(AR13=3,"火",IF(AR13=4,"水",IF(AR13=5,"木",IF(AR13=6,"金","土"))))))</f>
        <v>月</v>
      </c>
      <c r="AS14" s="147" t="str">
        <f t="shared" si="0"/>
        <v>火</v>
      </c>
      <c r="AT14" s="147" t="str">
        <f t="shared" si="0"/>
        <v>水</v>
      </c>
      <c r="AU14" s="147" t="str">
        <f t="shared" si="0"/>
        <v>木</v>
      </c>
      <c r="AV14" s="147" t="str">
        <f t="shared" si="0"/>
        <v>金</v>
      </c>
      <c r="AW14" s="147" t="str">
        <f t="shared" si="0"/>
        <v>土</v>
      </c>
      <c r="AX14" s="148" t="str">
        <f t="shared" si="0"/>
        <v>日</v>
      </c>
      <c r="AY14" s="147" t="str">
        <f>IF(AY13=1,"日",IF(AY13=2,"月",IF(AY13=3,"火",IF(AY13=4,"水",IF(AY13=5,"木",IF(AY13=6,"金",IF(AY13=0,"","土")))))))</f>
        <v>月</v>
      </c>
      <c r="AZ14" s="147" t="str">
        <f>IF(AZ13=1,"日",IF(AZ13=2,"月",IF(AZ13=3,"火",IF(AZ13=4,"水",IF(AZ13=5,"木",IF(AZ13=6,"金",IF(AZ13=0,"","土")))))))</f>
        <v>火</v>
      </c>
      <c r="BA14" s="147" t="str">
        <f>IF(BA13=1,"日",IF(BA13=2,"月",IF(BA13=3,"火",IF(BA13=4,"水",IF(BA13=5,"木",IF(BA13=6,"金",IF(BA13=0,"","土")))))))</f>
        <v/>
      </c>
      <c r="BB14" s="223"/>
      <c r="BC14" s="224"/>
      <c r="BD14" s="229"/>
      <c r="BE14" s="230"/>
      <c r="BF14" s="235"/>
      <c r="BG14" s="215"/>
      <c r="BH14" s="215"/>
      <c r="BI14" s="215"/>
      <c r="BJ14" s="236"/>
    </row>
    <row r="15" spans="2:67" ht="20.25" customHeight="1" x14ac:dyDescent="0.4">
      <c r="B15" s="263">
        <f>B13+1</f>
        <v>1</v>
      </c>
      <c r="C15" s="284" t="s">
        <v>70</v>
      </c>
      <c r="D15" s="285"/>
      <c r="E15" s="151"/>
      <c r="F15" s="152"/>
      <c r="G15" s="151"/>
      <c r="H15" s="152"/>
      <c r="I15" s="286" t="s">
        <v>88</v>
      </c>
      <c r="J15" s="287"/>
      <c r="K15" s="288" t="s">
        <v>89</v>
      </c>
      <c r="L15" s="289"/>
      <c r="M15" s="289"/>
      <c r="N15" s="285"/>
      <c r="O15" s="277" t="s">
        <v>87</v>
      </c>
      <c r="P15" s="278"/>
      <c r="Q15" s="278"/>
      <c r="R15" s="278"/>
      <c r="S15" s="279"/>
      <c r="T15" s="103" t="s">
        <v>18</v>
      </c>
      <c r="U15" s="104"/>
      <c r="V15" s="105"/>
      <c r="W15" s="96" t="s">
        <v>38</v>
      </c>
      <c r="X15" s="97" t="s">
        <v>38</v>
      </c>
      <c r="Y15" s="97" t="s">
        <v>200</v>
      </c>
      <c r="Z15" s="97"/>
      <c r="AA15" s="97"/>
      <c r="AB15" s="97" t="s">
        <v>38</v>
      </c>
      <c r="AC15" s="98" t="s">
        <v>38</v>
      </c>
      <c r="AD15" s="96" t="s">
        <v>38</v>
      </c>
      <c r="AE15" s="97" t="s">
        <v>38</v>
      </c>
      <c r="AF15" s="97" t="s">
        <v>38</v>
      </c>
      <c r="AG15" s="97"/>
      <c r="AH15" s="97"/>
      <c r="AI15" s="97" t="s">
        <v>38</v>
      </c>
      <c r="AJ15" s="98" t="s">
        <v>38</v>
      </c>
      <c r="AK15" s="96" t="s">
        <v>38</v>
      </c>
      <c r="AL15" s="97" t="s">
        <v>38</v>
      </c>
      <c r="AM15" s="97" t="s">
        <v>38</v>
      </c>
      <c r="AN15" s="97"/>
      <c r="AO15" s="97"/>
      <c r="AP15" s="97" t="s">
        <v>38</v>
      </c>
      <c r="AQ15" s="98" t="s">
        <v>38</v>
      </c>
      <c r="AR15" s="96" t="s">
        <v>38</v>
      </c>
      <c r="AS15" s="97" t="s">
        <v>38</v>
      </c>
      <c r="AT15" s="97" t="s">
        <v>38</v>
      </c>
      <c r="AU15" s="97"/>
      <c r="AV15" s="97"/>
      <c r="AW15" s="97" t="s">
        <v>38</v>
      </c>
      <c r="AX15" s="98" t="s">
        <v>38</v>
      </c>
      <c r="AY15" s="96"/>
      <c r="AZ15" s="97"/>
      <c r="BA15" s="97"/>
      <c r="BB15" s="280"/>
      <c r="BC15" s="281"/>
      <c r="BD15" s="282"/>
      <c r="BE15" s="283"/>
      <c r="BF15" s="200"/>
      <c r="BG15" s="201"/>
      <c r="BH15" s="201"/>
      <c r="BI15" s="201"/>
      <c r="BJ15" s="202"/>
    </row>
    <row r="16" spans="2:67" ht="20.25" customHeight="1" x14ac:dyDescent="0.4">
      <c r="B16" s="264"/>
      <c r="C16" s="267"/>
      <c r="D16" s="268"/>
      <c r="E16" s="153"/>
      <c r="F16" s="154" t="str">
        <f>C15</f>
        <v>管理者</v>
      </c>
      <c r="G16" s="153"/>
      <c r="H16" s="154" t="str">
        <f>I15</f>
        <v>A</v>
      </c>
      <c r="I16" s="271"/>
      <c r="J16" s="272"/>
      <c r="K16" s="275"/>
      <c r="L16" s="276"/>
      <c r="M16" s="276"/>
      <c r="N16" s="268"/>
      <c r="O16" s="253"/>
      <c r="P16" s="254"/>
      <c r="Q16" s="254"/>
      <c r="R16" s="254"/>
      <c r="S16" s="255"/>
      <c r="T16" s="106" t="s">
        <v>161</v>
      </c>
      <c r="U16" s="107"/>
      <c r="V16" s="108"/>
      <c r="W16" s="163">
        <f>IF(W15="","",VLOOKUP(W15,【記載例】シフト記号表!$C$6:$L$47,10,FALSE))</f>
        <v>8</v>
      </c>
      <c r="X16" s="164">
        <f>IF(X15="","",VLOOKUP(X15,【記載例】シフト記号表!$C$6:$L$47,10,FALSE))</f>
        <v>8</v>
      </c>
      <c r="Y16" s="164">
        <f>IF(Y15="","",VLOOKUP(Y15,【記載例】シフト記号表!$C$6:$L$47,10,FALSE))</f>
        <v>8</v>
      </c>
      <c r="Z16" s="164" t="str">
        <f>IF(Z15="","",VLOOKUP(Z15,【記載例】シフト記号表!$C$6:$L$47,10,FALSE))</f>
        <v/>
      </c>
      <c r="AA16" s="164" t="str">
        <f>IF(AA15="","",VLOOKUP(AA15,【記載例】シフト記号表!$C$6:$L$47,10,FALSE))</f>
        <v/>
      </c>
      <c r="AB16" s="164">
        <f>IF(AB15="","",VLOOKUP(AB15,【記載例】シフト記号表!$C$6:$L$47,10,FALSE))</f>
        <v>8</v>
      </c>
      <c r="AC16" s="165">
        <f>IF(AC15="","",VLOOKUP(AC15,【記載例】シフト記号表!$C$6:$L$47,10,FALSE))</f>
        <v>8</v>
      </c>
      <c r="AD16" s="163">
        <f>IF(AD15="","",VLOOKUP(AD15,【記載例】シフト記号表!$C$6:$L$47,10,FALSE))</f>
        <v>8</v>
      </c>
      <c r="AE16" s="164">
        <f>IF(AE15="","",VLOOKUP(AE15,【記載例】シフト記号表!$C$6:$L$47,10,FALSE))</f>
        <v>8</v>
      </c>
      <c r="AF16" s="164">
        <f>IF(AF15="","",VLOOKUP(AF15,【記載例】シフト記号表!$C$6:$L$47,10,FALSE))</f>
        <v>8</v>
      </c>
      <c r="AG16" s="164" t="str">
        <f>IF(AG15="","",VLOOKUP(AG15,【記載例】シフト記号表!$C$6:$L$47,10,FALSE))</f>
        <v/>
      </c>
      <c r="AH16" s="164" t="str">
        <f>IF(AH15="","",VLOOKUP(AH15,【記載例】シフト記号表!$C$6:$L$47,10,FALSE))</f>
        <v/>
      </c>
      <c r="AI16" s="164">
        <f>IF(AI15="","",VLOOKUP(AI15,【記載例】シフト記号表!$C$6:$L$47,10,FALSE))</f>
        <v>8</v>
      </c>
      <c r="AJ16" s="165">
        <f>IF(AJ15="","",VLOOKUP(AJ15,【記載例】シフト記号表!$C$6:$L$47,10,FALSE))</f>
        <v>8</v>
      </c>
      <c r="AK16" s="163">
        <f>IF(AK15="","",VLOOKUP(AK15,【記載例】シフト記号表!$C$6:$L$47,10,FALSE))</f>
        <v>8</v>
      </c>
      <c r="AL16" s="164">
        <f>IF(AL15="","",VLOOKUP(AL15,【記載例】シフト記号表!$C$6:$L$47,10,FALSE))</f>
        <v>8</v>
      </c>
      <c r="AM16" s="164">
        <f>IF(AM15="","",VLOOKUP(AM15,【記載例】シフト記号表!$C$6:$L$47,10,FALSE))</f>
        <v>8</v>
      </c>
      <c r="AN16" s="164" t="str">
        <f>IF(AN15="","",VLOOKUP(AN15,【記載例】シフト記号表!$C$6:$L$47,10,FALSE))</f>
        <v/>
      </c>
      <c r="AO16" s="164" t="str">
        <f>IF(AO15="","",VLOOKUP(AO15,【記載例】シフト記号表!$C$6:$L$47,10,FALSE))</f>
        <v/>
      </c>
      <c r="AP16" s="164">
        <f>IF(AP15="","",VLOOKUP(AP15,【記載例】シフト記号表!$C$6:$L$47,10,FALSE))</f>
        <v>8</v>
      </c>
      <c r="AQ16" s="165">
        <f>IF(AQ15="","",VLOOKUP(AQ15,【記載例】シフト記号表!$C$6:$L$47,10,FALSE))</f>
        <v>8</v>
      </c>
      <c r="AR16" s="163">
        <f>IF(AR15="","",VLOOKUP(AR15,【記載例】シフト記号表!$C$6:$L$47,10,FALSE))</f>
        <v>8</v>
      </c>
      <c r="AS16" s="164">
        <f>IF(AS15="","",VLOOKUP(AS15,【記載例】シフト記号表!$C$6:$L$47,10,FALSE))</f>
        <v>8</v>
      </c>
      <c r="AT16" s="164">
        <f>IF(AT15="","",VLOOKUP(AT15,【記載例】シフト記号表!$C$6:$L$47,10,FALSE))</f>
        <v>8</v>
      </c>
      <c r="AU16" s="164" t="str">
        <f>IF(AU15="","",VLOOKUP(AU15,【記載例】シフト記号表!$C$6:$L$47,10,FALSE))</f>
        <v/>
      </c>
      <c r="AV16" s="164" t="str">
        <f>IF(AV15="","",VLOOKUP(AV15,【記載例】シフト記号表!$C$6:$L$47,10,FALSE))</f>
        <v/>
      </c>
      <c r="AW16" s="164">
        <f>IF(AW15="","",VLOOKUP(AW15,【記載例】シフト記号表!$C$6:$L$47,10,FALSE))</f>
        <v>8</v>
      </c>
      <c r="AX16" s="165">
        <f>IF(AX15="","",VLOOKUP(AX15,【記載例】シフト記号表!$C$6:$L$47,10,FALSE))</f>
        <v>8</v>
      </c>
      <c r="AY16" s="163" t="str">
        <f>IF(AY15="","",VLOOKUP(AY15,【記載例】シフト記号表!$C$6:$L$47,10,FALSE))</f>
        <v/>
      </c>
      <c r="AZ16" s="164" t="str">
        <f>IF(AZ15="","",VLOOKUP(AZ15,【記載例】シフト記号表!$C$6:$L$47,10,FALSE))</f>
        <v/>
      </c>
      <c r="BA16" s="164" t="str">
        <f>IF(BA15="","",VLOOKUP(BA15,【記載例】シフト記号表!$C$6:$L$47,10,FALSE))</f>
        <v/>
      </c>
      <c r="BB16" s="260">
        <f>IF($BE$3="４週",SUM(W16:AX16),IF($BE$3="暦月",SUM(W16:BA16),""))</f>
        <v>160</v>
      </c>
      <c r="BC16" s="261"/>
      <c r="BD16" s="262">
        <f>IF($BE$3="４週",BB16/4,IF($BE$3="暦月",(BB16/($BE$8/7)),""))</f>
        <v>37.333333333333336</v>
      </c>
      <c r="BE16" s="261"/>
      <c r="BF16" s="195">
        <v>43922</v>
      </c>
      <c r="BG16" s="196"/>
      <c r="BH16" s="196"/>
      <c r="BI16" s="196"/>
      <c r="BJ16" s="197"/>
    </row>
    <row r="17" spans="2:62" ht="20.25" customHeight="1" x14ac:dyDescent="0.4">
      <c r="B17" s="263">
        <f>B15+1</f>
        <v>2</v>
      </c>
      <c r="C17" s="265" t="s">
        <v>211</v>
      </c>
      <c r="D17" s="266"/>
      <c r="E17" s="155"/>
      <c r="F17" s="156"/>
      <c r="G17" s="155"/>
      <c r="H17" s="156"/>
      <c r="I17" s="269" t="s">
        <v>88</v>
      </c>
      <c r="J17" s="270"/>
      <c r="K17" s="273" t="s">
        <v>184</v>
      </c>
      <c r="L17" s="274"/>
      <c r="M17" s="274"/>
      <c r="N17" s="266"/>
      <c r="O17" s="253" t="s">
        <v>123</v>
      </c>
      <c r="P17" s="254"/>
      <c r="Q17" s="254"/>
      <c r="R17" s="254"/>
      <c r="S17" s="255"/>
      <c r="T17" s="109" t="s">
        <v>18</v>
      </c>
      <c r="U17" s="110"/>
      <c r="V17" s="111"/>
      <c r="W17" s="99" t="s">
        <v>39</v>
      </c>
      <c r="X17" s="100" t="s">
        <v>201</v>
      </c>
      <c r="Y17" s="100"/>
      <c r="Z17" s="100"/>
      <c r="AA17" s="100" t="s">
        <v>201</v>
      </c>
      <c r="AB17" s="100" t="s">
        <v>39</v>
      </c>
      <c r="AC17" s="101" t="s">
        <v>201</v>
      </c>
      <c r="AD17" s="99" t="s">
        <v>39</v>
      </c>
      <c r="AE17" s="100" t="s">
        <v>201</v>
      </c>
      <c r="AF17" s="100"/>
      <c r="AG17" s="100"/>
      <c r="AH17" s="100" t="s">
        <v>201</v>
      </c>
      <c r="AI17" s="100" t="s">
        <v>39</v>
      </c>
      <c r="AJ17" s="101" t="s">
        <v>201</v>
      </c>
      <c r="AK17" s="99" t="s">
        <v>39</v>
      </c>
      <c r="AL17" s="100" t="s">
        <v>201</v>
      </c>
      <c r="AM17" s="100"/>
      <c r="AN17" s="100"/>
      <c r="AO17" s="100" t="s">
        <v>201</v>
      </c>
      <c r="AP17" s="100" t="s">
        <v>39</v>
      </c>
      <c r="AQ17" s="101" t="s">
        <v>201</v>
      </c>
      <c r="AR17" s="99" t="s">
        <v>39</v>
      </c>
      <c r="AS17" s="100" t="s">
        <v>201</v>
      </c>
      <c r="AT17" s="100"/>
      <c r="AU17" s="100"/>
      <c r="AV17" s="100" t="s">
        <v>201</v>
      </c>
      <c r="AW17" s="100" t="s">
        <v>39</v>
      </c>
      <c r="AX17" s="101" t="s">
        <v>201</v>
      </c>
      <c r="AY17" s="99"/>
      <c r="AZ17" s="100"/>
      <c r="BA17" s="102"/>
      <c r="BB17" s="256"/>
      <c r="BC17" s="257"/>
      <c r="BD17" s="258"/>
      <c r="BE17" s="259"/>
      <c r="BF17" s="192" t="s">
        <v>244</v>
      </c>
      <c r="BG17" s="193"/>
      <c r="BH17" s="193"/>
      <c r="BI17" s="193"/>
      <c r="BJ17" s="194"/>
    </row>
    <row r="18" spans="2:62" ht="20.25" customHeight="1" x14ac:dyDescent="0.4">
      <c r="B18" s="264"/>
      <c r="C18" s="267"/>
      <c r="D18" s="268"/>
      <c r="E18" s="153"/>
      <c r="F18" s="154" t="str">
        <f>C17</f>
        <v>計画作成責任者</v>
      </c>
      <c r="G18" s="153"/>
      <c r="H18" s="154" t="str">
        <f>I17</f>
        <v>A</v>
      </c>
      <c r="I18" s="271"/>
      <c r="J18" s="272"/>
      <c r="K18" s="275"/>
      <c r="L18" s="276"/>
      <c r="M18" s="276"/>
      <c r="N18" s="268"/>
      <c r="O18" s="253"/>
      <c r="P18" s="254"/>
      <c r="Q18" s="254"/>
      <c r="R18" s="254"/>
      <c r="S18" s="255"/>
      <c r="T18" s="106" t="s">
        <v>161</v>
      </c>
      <c r="U18" s="107"/>
      <c r="V18" s="108"/>
      <c r="W18" s="163">
        <f>IF(W17="","",VLOOKUP(W17,【記載例】シフト記号表!$C$6:$L$47,10,FALSE))</f>
        <v>8</v>
      </c>
      <c r="X18" s="164">
        <f>IF(X17="","",VLOOKUP(X17,【記載例】シフト記号表!$C$6:$L$47,10,FALSE))</f>
        <v>8</v>
      </c>
      <c r="Y18" s="164" t="str">
        <f>IF(Y17="","",VLOOKUP(Y17,【記載例】シフト記号表!$C$6:$L$47,10,FALSE))</f>
        <v/>
      </c>
      <c r="Z18" s="164" t="str">
        <f>IF(Z17="","",VLOOKUP(Z17,【記載例】シフト記号表!$C$6:$L$47,10,FALSE))</f>
        <v/>
      </c>
      <c r="AA18" s="164">
        <f>IF(AA17="","",VLOOKUP(AA17,【記載例】シフト記号表!$C$6:$L$47,10,FALSE))</f>
        <v>8</v>
      </c>
      <c r="AB18" s="164">
        <f>IF(AB17="","",VLOOKUP(AB17,【記載例】シフト記号表!$C$6:$L$47,10,FALSE))</f>
        <v>8</v>
      </c>
      <c r="AC18" s="165">
        <f>IF(AC17="","",VLOOKUP(AC17,【記載例】シフト記号表!$C$6:$L$47,10,FALSE))</f>
        <v>8</v>
      </c>
      <c r="AD18" s="163">
        <f>IF(AD17="","",VLOOKUP(AD17,【記載例】シフト記号表!$C$6:$L$47,10,FALSE))</f>
        <v>8</v>
      </c>
      <c r="AE18" s="164">
        <f>IF(AE17="","",VLOOKUP(AE17,【記載例】シフト記号表!$C$6:$L$47,10,FALSE))</f>
        <v>8</v>
      </c>
      <c r="AF18" s="164" t="str">
        <f>IF(AF17="","",VLOOKUP(AF17,【記載例】シフト記号表!$C$6:$L$47,10,FALSE))</f>
        <v/>
      </c>
      <c r="AG18" s="164" t="str">
        <f>IF(AG17="","",VLOOKUP(AG17,【記載例】シフト記号表!$C$6:$L$47,10,FALSE))</f>
        <v/>
      </c>
      <c r="AH18" s="164">
        <f>IF(AH17="","",VLOOKUP(AH17,【記載例】シフト記号表!$C$6:$L$47,10,FALSE))</f>
        <v>8</v>
      </c>
      <c r="AI18" s="164">
        <f>IF(AI17="","",VLOOKUP(AI17,【記載例】シフト記号表!$C$6:$L$47,10,FALSE))</f>
        <v>8</v>
      </c>
      <c r="AJ18" s="165">
        <f>IF(AJ17="","",VLOOKUP(AJ17,【記載例】シフト記号表!$C$6:$L$47,10,FALSE))</f>
        <v>8</v>
      </c>
      <c r="AK18" s="163">
        <f>IF(AK17="","",VLOOKUP(AK17,【記載例】シフト記号表!$C$6:$L$47,10,FALSE))</f>
        <v>8</v>
      </c>
      <c r="AL18" s="164">
        <f>IF(AL17="","",VLOOKUP(AL17,【記載例】シフト記号表!$C$6:$L$47,10,FALSE))</f>
        <v>8</v>
      </c>
      <c r="AM18" s="164" t="str">
        <f>IF(AM17="","",VLOOKUP(AM17,【記載例】シフト記号表!$C$6:$L$47,10,FALSE))</f>
        <v/>
      </c>
      <c r="AN18" s="164" t="str">
        <f>IF(AN17="","",VLOOKUP(AN17,【記載例】シフト記号表!$C$6:$L$47,10,FALSE))</f>
        <v/>
      </c>
      <c r="AO18" s="164">
        <f>IF(AO17="","",VLOOKUP(AO17,【記載例】シフト記号表!$C$6:$L$47,10,FALSE))</f>
        <v>8</v>
      </c>
      <c r="AP18" s="164">
        <f>IF(AP17="","",VLOOKUP(AP17,【記載例】シフト記号表!$C$6:$L$47,10,FALSE))</f>
        <v>8</v>
      </c>
      <c r="AQ18" s="165">
        <f>IF(AQ17="","",VLOOKUP(AQ17,【記載例】シフト記号表!$C$6:$L$47,10,FALSE))</f>
        <v>8</v>
      </c>
      <c r="AR18" s="163">
        <f>IF(AR17="","",VLOOKUP(AR17,【記載例】シフト記号表!$C$6:$L$47,10,FALSE))</f>
        <v>8</v>
      </c>
      <c r="AS18" s="164">
        <f>IF(AS17="","",VLOOKUP(AS17,【記載例】シフト記号表!$C$6:$L$47,10,FALSE))</f>
        <v>8</v>
      </c>
      <c r="AT18" s="164" t="str">
        <f>IF(AT17="","",VLOOKUP(AT17,【記載例】シフト記号表!$C$6:$L$47,10,FALSE))</f>
        <v/>
      </c>
      <c r="AU18" s="164" t="str">
        <f>IF(AU17="","",VLOOKUP(AU17,【記載例】シフト記号表!$C$6:$L$47,10,FALSE))</f>
        <v/>
      </c>
      <c r="AV18" s="164">
        <f>IF(AV17="","",VLOOKUP(AV17,【記載例】シフト記号表!$C$6:$L$47,10,FALSE))</f>
        <v>8</v>
      </c>
      <c r="AW18" s="164">
        <f>IF(AW17="","",VLOOKUP(AW17,【記載例】シフト記号表!$C$6:$L$47,10,FALSE))</f>
        <v>8</v>
      </c>
      <c r="AX18" s="165">
        <f>IF(AX17="","",VLOOKUP(AX17,【記載例】シフト記号表!$C$6:$L$47,10,FALSE))</f>
        <v>8</v>
      </c>
      <c r="AY18" s="163" t="str">
        <f>IF(AY17="","",VLOOKUP(AY17,【記載例】シフト記号表!$C$6:$L$47,10,FALSE))</f>
        <v/>
      </c>
      <c r="AZ18" s="164" t="str">
        <f>IF(AZ17="","",VLOOKUP(AZ17,【記載例】シフト記号表!$C$6:$L$47,10,FALSE))</f>
        <v/>
      </c>
      <c r="BA18" s="164" t="str">
        <f>IF(BA17="","",VLOOKUP(BA17,【記載例】シフト記号表!$C$6:$L$47,10,FALSE))</f>
        <v/>
      </c>
      <c r="BB18" s="260">
        <f>IF($BE$3="４週",SUM(W18:AX18),IF($BE$3="暦月",SUM(W18:BA18),""))</f>
        <v>160</v>
      </c>
      <c r="BC18" s="261"/>
      <c r="BD18" s="262">
        <f>IF($BE$3="４週",BB18/4,IF($BE$3="暦月",(BB18/($BE$8/7)),""))</f>
        <v>37.333333333333336</v>
      </c>
      <c r="BE18" s="261"/>
      <c r="BF18" s="195">
        <v>43922</v>
      </c>
      <c r="BG18" s="196"/>
      <c r="BH18" s="196"/>
      <c r="BI18" s="196"/>
      <c r="BJ18" s="197"/>
    </row>
    <row r="19" spans="2:62" ht="20.25" customHeight="1" x14ac:dyDescent="0.4">
      <c r="B19" s="263">
        <f>B17+1</f>
        <v>3</v>
      </c>
      <c r="C19" s="265" t="s">
        <v>211</v>
      </c>
      <c r="D19" s="266"/>
      <c r="E19" s="153"/>
      <c r="F19" s="154"/>
      <c r="G19" s="153"/>
      <c r="H19" s="154"/>
      <c r="I19" s="269" t="s">
        <v>88</v>
      </c>
      <c r="J19" s="270"/>
      <c r="K19" s="273" t="s">
        <v>180</v>
      </c>
      <c r="L19" s="274"/>
      <c r="M19" s="274"/>
      <c r="N19" s="266"/>
      <c r="O19" s="253" t="s">
        <v>124</v>
      </c>
      <c r="P19" s="254"/>
      <c r="Q19" s="254"/>
      <c r="R19" s="254"/>
      <c r="S19" s="255"/>
      <c r="T19" s="109" t="s">
        <v>18</v>
      </c>
      <c r="U19" s="110"/>
      <c r="V19" s="111"/>
      <c r="W19" s="99" t="s">
        <v>223</v>
      </c>
      <c r="X19" s="100" t="s">
        <v>223</v>
      </c>
      <c r="Y19" s="100" t="s">
        <v>223</v>
      </c>
      <c r="Z19" s="100" t="s">
        <v>223</v>
      </c>
      <c r="AA19" s="100"/>
      <c r="AB19" s="100"/>
      <c r="AC19" s="101" t="s">
        <v>223</v>
      </c>
      <c r="AD19" s="99" t="s">
        <v>223</v>
      </c>
      <c r="AE19" s="100" t="s">
        <v>223</v>
      </c>
      <c r="AF19" s="100" t="s">
        <v>223</v>
      </c>
      <c r="AG19" s="100" t="s">
        <v>223</v>
      </c>
      <c r="AH19" s="100"/>
      <c r="AI19" s="100"/>
      <c r="AJ19" s="101" t="s">
        <v>223</v>
      </c>
      <c r="AK19" s="99" t="s">
        <v>223</v>
      </c>
      <c r="AL19" s="100" t="s">
        <v>223</v>
      </c>
      <c r="AM19" s="100" t="s">
        <v>223</v>
      </c>
      <c r="AN19" s="100" t="s">
        <v>223</v>
      </c>
      <c r="AO19" s="100"/>
      <c r="AP19" s="100"/>
      <c r="AQ19" s="101" t="s">
        <v>223</v>
      </c>
      <c r="AR19" s="99" t="s">
        <v>223</v>
      </c>
      <c r="AS19" s="100" t="s">
        <v>223</v>
      </c>
      <c r="AT19" s="100" t="s">
        <v>223</v>
      </c>
      <c r="AU19" s="100" t="s">
        <v>223</v>
      </c>
      <c r="AV19" s="100"/>
      <c r="AW19" s="100"/>
      <c r="AX19" s="101" t="s">
        <v>223</v>
      </c>
      <c r="AY19" s="99"/>
      <c r="AZ19" s="100"/>
      <c r="BA19" s="102"/>
      <c r="BB19" s="256"/>
      <c r="BC19" s="257"/>
      <c r="BD19" s="258"/>
      <c r="BE19" s="259"/>
      <c r="BF19" s="192" t="s">
        <v>244</v>
      </c>
      <c r="BG19" s="193"/>
      <c r="BH19" s="193"/>
      <c r="BI19" s="193"/>
      <c r="BJ19" s="194"/>
    </row>
    <row r="20" spans="2:62" ht="20.25" customHeight="1" x14ac:dyDescent="0.4">
      <c r="B20" s="264"/>
      <c r="C20" s="267"/>
      <c r="D20" s="268"/>
      <c r="E20" s="153"/>
      <c r="F20" s="154" t="str">
        <f>C19</f>
        <v>計画作成責任者</v>
      </c>
      <c r="G20" s="153"/>
      <c r="H20" s="154" t="str">
        <f>I19</f>
        <v>A</v>
      </c>
      <c r="I20" s="271"/>
      <c r="J20" s="272"/>
      <c r="K20" s="275"/>
      <c r="L20" s="276"/>
      <c r="M20" s="276"/>
      <c r="N20" s="268"/>
      <c r="O20" s="253"/>
      <c r="P20" s="254"/>
      <c r="Q20" s="254"/>
      <c r="R20" s="254"/>
      <c r="S20" s="255"/>
      <c r="T20" s="106" t="s">
        <v>161</v>
      </c>
      <c r="U20" s="107"/>
      <c r="V20" s="108"/>
      <c r="W20" s="163">
        <f>IF(W19="","",VLOOKUP(W19,【記載例】シフト記号表!$C$6:$L$47,10,FALSE))</f>
        <v>8</v>
      </c>
      <c r="X20" s="164">
        <f>IF(X19="","",VLOOKUP(X19,【記載例】シフト記号表!$C$6:$L$47,10,FALSE))</f>
        <v>8</v>
      </c>
      <c r="Y20" s="164">
        <f>IF(Y19="","",VLOOKUP(Y19,【記載例】シフト記号表!$C$6:$L$47,10,FALSE))</f>
        <v>8</v>
      </c>
      <c r="Z20" s="164">
        <f>IF(Z19="","",VLOOKUP(Z19,【記載例】シフト記号表!$C$6:$L$47,10,FALSE))</f>
        <v>8</v>
      </c>
      <c r="AA20" s="164" t="str">
        <f>IF(AA19="","",VLOOKUP(AA19,【記載例】シフト記号表!$C$6:$L$47,10,FALSE))</f>
        <v/>
      </c>
      <c r="AB20" s="164" t="str">
        <f>IF(AB19="","",VLOOKUP(AB19,【記載例】シフト記号表!$C$6:$L$47,10,FALSE))</f>
        <v/>
      </c>
      <c r="AC20" s="165">
        <f>IF(AC19="","",VLOOKUP(AC19,【記載例】シフト記号表!$C$6:$L$47,10,FALSE))</f>
        <v>8</v>
      </c>
      <c r="AD20" s="163">
        <f>IF(AD19="","",VLOOKUP(AD19,【記載例】シフト記号表!$C$6:$L$47,10,FALSE))</f>
        <v>8</v>
      </c>
      <c r="AE20" s="164">
        <f>IF(AE19="","",VLOOKUP(AE19,【記載例】シフト記号表!$C$6:$L$47,10,FALSE))</f>
        <v>8</v>
      </c>
      <c r="AF20" s="164">
        <f>IF(AF19="","",VLOOKUP(AF19,【記載例】シフト記号表!$C$6:$L$47,10,FALSE))</f>
        <v>8</v>
      </c>
      <c r="AG20" s="164">
        <f>IF(AG19="","",VLOOKUP(AG19,【記載例】シフト記号表!$C$6:$L$47,10,FALSE))</f>
        <v>8</v>
      </c>
      <c r="AH20" s="164" t="str">
        <f>IF(AH19="","",VLOOKUP(AH19,【記載例】シフト記号表!$C$6:$L$47,10,FALSE))</f>
        <v/>
      </c>
      <c r="AI20" s="164" t="str">
        <f>IF(AI19="","",VLOOKUP(AI19,【記載例】シフト記号表!$C$6:$L$47,10,FALSE))</f>
        <v/>
      </c>
      <c r="AJ20" s="165">
        <f>IF(AJ19="","",VLOOKUP(AJ19,【記載例】シフト記号表!$C$6:$L$47,10,FALSE))</f>
        <v>8</v>
      </c>
      <c r="AK20" s="163">
        <f>IF(AK19="","",VLOOKUP(AK19,【記載例】シフト記号表!$C$6:$L$47,10,FALSE))</f>
        <v>8</v>
      </c>
      <c r="AL20" s="164">
        <f>IF(AL19="","",VLOOKUP(AL19,【記載例】シフト記号表!$C$6:$L$47,10,FALSE))</f>
        <v>8</v>
      </c>
      <c r="AM20" s="164">
        <f>IF(AM19="","",VLOOKUP(AM19,【記載例】シフト記号表!$C$6:$L$47,10,FALSE))</f>
        <v>8</v>
      </c>
      <c r="AN20" s="164">
        <f>IF(AN19="","",VLOOKUP(AN19,【記載例】シフト記号表!$C$6:$L$47,10,FALSE))</f>
        <v>8</v>
      </c>
      <c r="AO20" s="164" t="str">
        <f>IF(AO19="","",VLOOKUP(AO19,【記載例】シフト記号表!$C$6:$L$47,10,FALSE))</f>
        <v/>
      </c>
      <c r="AP20" s="164" t="str">
        <f>IF(AP19="","",VLOOKUP(AP19,【記載例】シフト記号表!$C$6:$L$47,10,FALSE))</f>
        <v/>
      </c>
      <c r="AQ20" s="165">
        <f>IF(AQ19="","",VLOOKUP(AQ19,【記載例】シフト記号表!$C$6:$L$47,10,FALSE))</f>
        <v>8</v>
      </c>
      <c r="AR20" s="163">
        <f>IF(AR19="","",VLOOKUP(AR19,【記載例】シフト記号表!$C$6:$L$47,10,FALSE))</f>
        <v>8</v>
      </c>
      <c r="AS20" s="164">
        <f>IF(AS19="","",VLOOKUP(AS19,【記載例】シフト記号表!$C$6:$L$47,10,FALSE))</f>
        <v>8</v>
      </c>
      <c r="AT20" s="164">
        <f>IF(AT19="","",VLOOKUP(AT19,【記載例】シフト記号表!$C$6:$L$47,10,FALSE))</f>
        <v>8</v>
      </c>
      <c r="AU20" s="164">
        <f>IF(AU19="","",VLOOKUP(AU19,【記載例】シフト記号表!$C$6:$L$47,10,FALSE))</f>
        <v>8</v>
      </c>
      <c r="AV20" s="164" t="str">
        <f>IF(AV19="","",VLOOKUP(AV19,【記載例】シフト記号表!$C$6:$L$47,10,FALSE))</f>
        <v/>
      </c>
      <c r="AW20" s="164" t="str">
        <f>IF(AW19="","",VLOOKUP(AW19,【記載例】シフト記号表!$C$6:$L$47,10,FALSE))</f>
        <v/>
      </c>
      <c r="AX20" s="165">
        <f>IF(AX19="","",VLOOKUP(AX19,【記載例】シフト記号表!$C$6:$L$47,10,FALSE))</f>
        <v>8</v>
      </c>
      <c r="AY20" s="163" t="str">
        <f>IF(AY19="","",VLOOKUP(AY19,【記載例】シフト記号表!$C$6:$L$47,10,FALSE))</f>
        <v/>
      </c>
      <c r="AZ20" s="164" t="str">
        <f>IF(AZ19="","",VLOOKUP(AZ19,【記載例】シフト記号表!$C$6:$L$47,10,FALSE))</f>
        <v/>
      </c>
      <c r="BA20" s="164" t="str">
        <f>IF(BA19="","",VLOOKUP(BA19,【記載例】シフト記号表!$C$6:$L$47,10,FALSE))</f>
        <v/>
      </c>
      <c r="BB20" s="260">
        <f>IF($BE$3="４週",SUM(W20:AX20),IF($BE$3="暦月",SUM(W20:BA20),""))</f>
        <v>160</v>
      </c>
      <c r="BC20" s="261"/>
      <c r="BD20" s="262">
        <f>IF($BE$3="４週",BB20/4,IF($BE$3="暦月",(BB20/($BE$8/7)),""))</f>
        <v>37.333333333333336</v>
      </c>
      <c r="BE20" s="261"/>
      <c r="BF20" s="195">
        <v>43922</v>
      </c>
      <c r="BG20" s="196"/>
      <c r="BH20" s="196"/>
      <c r="BI20" s="196"/>
      <c r="BJ20" s="197"/>
    </row>
    <row r="21" spans="2:62" ht="20.25" customHeight="1" x14ac:dyDescent="0.4">
      <c r="B21" s="263">
        <f>B19+1</f>
        <v>4</v>
      </c>
      <c r="C21" s="265" t="s">
        <v>174</v>
      </c>
      <c r="D21" s="266"/>
      <c r="E21" s="153"/>
      <c r="F21" s="154"/>
      <c r="G21" s="153"/>
      <c r="H21" s="154"/>
      <c r="I21" s="269" t="s">
        <v>88</v>
      </c>
      <c r="J21" s="270"/>
      <c r="K21" s="273" t="s">
        <v>89</v>
      </c>
      <c r="L21" s="274"/>
      <c r="M21" s="274"/>
      <c r="N21" s="266"/>
      <c r="O21" s="253" t="s">
        <v>125</v>
      </c>
      <c r="P21" s="254"/>
      <c r="Q21" s="254"/>
      <c r="R21" s="254"/>
      <c r="S21" s="255"/>
      <c r="T21" s="109" t="s">
        <v>18</v>
      </c>
      <c r="U21" s="110"/>
      <c r="V21" s="111"/>
      <c r="W21" s="99" t="s">
        <v>41</v>
      </c>
      <c r="X21" s="100" t="s">
        <v>41</v>
      </c>
      <c r="Y21" s="100"/>
      <c r="Z21" s="100"/>
      <c r="AA21" s="100" t="s">
        <v>203</v>
      </c>
      <c r="AB21" s="100" t="s">
        <v>41</v>
      </c>
      <c r="AC21" s="101" t="s">
        <v>41</v>
      </c>
      <c r="AD21" s="99" t="s">
        <v>41</v>
      </c>
      <c r="AE21" s="100" t="s">
        <v>41</v>
      </c>
      <c r="AF21" s="100"/>
      <c r="AG21" s="100"/>
      <c r="AH21" s="100" t="s">
        <v>203</v>
      </c>
      <c r="AI21" s="100" t="s">
        <v>41</v>
      </c>
      <c r="AJ21" s="101" t="s">
        <v>41</v>
      </c>
      <c r="AK21" s="99" t="s">
        <v>41</v>
      </c>
      <c r="AL21" s="100" t="s">
        <v>41</v>
      </c>
      <c r="AM21" s="100"/>
      <c r="AN21" s="100"/>
      <c r="AO21" s="100" t="s">
        <v>203</v>
      </c>
      <c r="AP21" s="100" t="s">
        <v>41</v>
      </c>
      <c r="AQ21" s="101" t="s">
        <v>41</v>
      </c>
      <c r="AR21" s="99" t="s">
        <v>41</v>
      </c>
      <c r="AS21" s="100" t="s">
        <v>41</v>
      </c>
      <c r="AT21" s="100"/>
      <c r="AU21" s="100"/>
      <c r="AV21" s="100" t="s">
        <v>203</v>
      </c>
      <c r="AW21" s="100" t="s">
        <v>41</v>
      </c>
      <c r="AX21" s="101" t="s">
        <v>41</v>
      </c>
      <c r="AY21" s="99"/>
      <c r="AZ21" s="100"/>
      <c r="BA21" s="102"/>
      <c r="BB21" s="256"/>
      <c r="BC21" s="257"/>
      <c r="BD21" s="258"/>
      <c r="BE21" s="259"/>
      <c r="BF21" s="192"/>
      <c r="BG21" s="193"/>
      <c r="BH21" s="193"/>
      <c r="BI21" s="193"/>
      <c r="BJ21" s="194"/>
    </row>
    <row r="22" spans="2:62" ht="20.25" customHeight="1" x14ac:dyDescent="0.4">
      <c r="B22" s="264"/>
      <c r="C22" s="267"/>
      <c r="D22" s="268"/>
      <c r="E22" s="153"/>
      <c r="F22" s="154" t="str">
        <f>C21</f>
        <v>オペレーター</v>
      </c>
      <c r="G22" s="153"/>
      <c r="H22" s="154" t="str">
        <f>I21</f>
        <v>A</v>
      </c>
      <c r="I22" s="271"/>
      <c r="J22" s="272"/>
      <c r="K22" s="275"/>
      <c r="L22" s="276"/>
      <c r="M22" s="276"/>
      <c r="N22" s="268"/>
      <c r="O22" s="253"/>
      <c r="P22" s="254"/>
      <c r="Q22" s="254"/>
      <c r="R22" s="254"/>
      <c r="S22" s="255"/>
      <c r="T22" s="106" t="s">
        <v>161</v>
      </c>
      <c r="U22" s="107"/>
      <c r="V22" s="108"/>
      <c r="W22" s="163">
        <f>IF(W21="","",VLOOKUP(W21,【記載例】シフト記号表!$C$6:$L$47,10,FALSE))</f>
        <v>8</v>
      </c>
      <c r="X22" s="164">
        <f>IF(X21="","",VLOOKUP(X21,【記載例】シフト記号表!$C$6:$L$47,10,FALSE))</f>
        <v>8</v>
      </c>
      <c r="Y22" s="164" t="str">
        <f>IF(Y21="","",VLOOKUP(Y21,【記載例】シフト記号表!$C$6:$L$47,10,FALSE))</f>
        <v/>
      </c>
      <c r="Z22" s="164" t="str">
        <f>IF(Z21="","",VLOOKUP(Z21,【記載例】シフト記号表!$C$6:$L$47,10,FALSE))</f>
        <v/>
      </c>
      <c r="AA22" s="164">
        <f>IF(AA21="","",VLOOKUP(AA21,【記載例】シフト記号表!$C$6:$L$47,10,FALSE))</f>
        <v>8</v>
      </c>
      <c r="AB22" s="164">
        <f>IF(AB21="","",VLOOKUP(AB21,【記載例】シフト記号表!$C$6:$L$47,10,FALSE))</f>
        <v>8</v>
      </c>
      <c r="AC22" s="165">
        <f>IF(AC21="","",VLOOKUP(AC21,【記載例】シフト記号表!$C$6:$L$47,10,FALSE))</f>
        <v>8</v>
      </c>
      <c r="AD22" s="163">
        <f>IF(AD21="","",VLOOKUP(AD21,【記載例】シフト記号表!$C$6:$L$47,10,FALSE))</f>
        <v>8</v>
      </c>
      <c r="AE22" s="164">
        <f>IF(AE21="","",VLOOKUP(AE21,【記載例】シフト記号表!$C$6:$L$47,10,FALSE))</f>
        <v>8</v>
      </c>
      <c r="AF22" s="164" t="str">
        <f>IF(AF21="","",VLOOKUP(AF21,【記載例】シフト記号表!$C$6:$L$47,10,FALSE))</f>
        <v/>
      </c>
      <c r="AG22" s="164" t="str">
        <f>IF(AG21="","",VLOOKUP(AG21,【記載例】シフト記号表!$C$6:$L$47,10,FALSE))</f>
        <v/>
      </c>
      <c r="AH22" s="164">
        <f>IF(AH21="","",VLOOKUP(AH21,【記載例】シフト記号表!$C$6:$L$47,10,FALSE))</f>
        <v>8</v>
      </c>
      <c r="AI22" s="164">
        <f>IF(AI21="","",VLOOKUP(AI21,【記載例】シフト記号表!$C$6:$L$47,10,FALSE))</f>
        <v>8</v>
      </c>
      <c r="AJ22" s="165">
        <f>IF(AJ21="","",VLOOKUP(AJ21,【記載例】シフト記号表!$C$6:$L$47,10,FALSE))</f>
        <v>8</v>
      </c>
      <c r="AK22" s="163">
        <f>IF(AK21="","",VLOOKUP(AK21,【記載例】シフト記号表!$C$6:$L$47,10,FALSE))</f>
        <v>8</v>
      </c>
      <c r="AL22" s="164">
        <f>IF(AL21="","",VLOOKUP(AL21,【記載例】シフト記号表!$C$6:$L$47,10,FALSE))</f>
        <v>8</v>
      </c>
      <c r="AM22" s="164" t="str">
        <f>IF(AM21="","",VLOOKUP(AM21,【記載例】シフト記号表!$C$6:$L$47,10,FALSE))</f>
        <v/>
      </c>
      <c r="AN22" s="164" t="str">
        <f>IF(AN21="","",VLOOKUP(AN21,【記載例】シフト記号表!$C$6:$L$47,10,FALSE))</f>
        <v/>
      </c>
      <c r="AO22" s="164">
        <f>IF(AO21="","",VLOOKUP(AO21,【記載例】シフト記号表!$C$6:$L$47,10,FALSE))</f>
        <v>8</v>
      </c>
      <c r="AP22" s="164">
        <f>IF(AP21="","",VLOOKUP(AP21,【記載例】シフト記号表!$C$6:$L$47,10,FALSE))</f>
        <v>8</v>
      </c>
      <c r="AQ22" s="165">
        <f>IF(AQ21="","",VLOOKUP(AQ21,【記載例】シフト記号表!$C$6:$L$47,10,FALSE))</f>
        <v>8</v>
      </c>
      <c r="AR22" s="163">
        <f>IF(AR21="","",VLOOKUP(AR21,【記載例】シフト記号表!$C$6:$L$47,10,FALSE))</f>
        <v>8</v>
      </c>
      <c r="AS22" s="164">
        <f>IF(AS21="","",VLOOKUP(AS21,【記載例】シフト記号表!$C$6:$L$47,10,FALSE))</f>
        <v>8</v>
      </c>
      <c r="AT22" s="164" t="str">
        <f>IF(AT21="","",VLOOKUP(AT21,【記載例】シフト記号表!$C$6:$L$47,10,FALSE))</f>
        <v/>
      </c>
      <c r="AU22" s="164" t="str">
        <f>IF(AU21="","",VLOOKUP(AU21,【記載例】シフト記号表!$C$6:$L$47,10,FALSE))</f>
        <v/>
      </c>
      <c r="AV22" s="164">
        <f>IF(AV21="","",VLOOKUP(AV21,【記載例】シフト記号表!$C$6:$L$47,10,FALSE))</f>
        <v>8</v>
      </c>
      <c r="AW22" s="164">
        <f>IF(AW21="","",VLOOKUP(AW21,【記載例】シフト記号表!$C$6:$L$47,10,FALSE))</f>
        <v>8</v>
      </c>
      <c r="AX22" s="165">
        <f>IF(AX21="","",VLOOKUP(AX21,【記載例】シフト記号表!$C$6:$L$47,10,FALSE))</f>
        <v>8</v>
      </c>
      <c r="AY22" s="163" t="str">
        <f>IF(AY21="","",VLOOKUP(AY21,【記載例】シフト記号表!$C$6:$L$47,10,FALSE))</f>
        <v/>
      </c>
      <c r="AZ22" s="164" t="str">
        <f>IF(AZ21="","",VLOOKUP(AZ21,【記載例】シフト記号表!$C$6:$L$47,10,FALSE))</f>
        <v/>
      </c>
      <c r="BA22" s="164" t="str">
        <f>IF(BA21="","",VLOOKUP(BA21,【記載例】シフト記号表!$C$6:$L$47,10,FALSE))</f>
        <v/>
      </c>
      <c r="BB22" s="260">
        <f>IF($BE$3="４週",SUM(W22:AX22),IF($BE$3="暦月",SUM(W22:BA22),""))</f>
        <v>160</v>
      </c>
      <c r="BC22" s="261"/>
      <c r="BD22" s="262">
        <f>IF($BE$3="４週",BB22/4,IF($BE$3="暦月",(BB22/($BE$8/7)),""))</f>
        <v>37.333333333333336</v>
      </c>
      <c r="BE22" s="261"/>
      <c r="BF22" s="195">
        <v>43922</v>
      </c>
      <c r="BG22" s="196"/>
      <c r="BH22" s="196"/>
      <c r="BI22" s="196"/>
      <c r="BJ22" s="197"/>
    </row>
    <row r="23" spans="2:62" ht="20.25" customHeight="1" x14ac:dyDescent="0.4">
      <c r="B23" s="263">
        <f t="shared" ref="B23" si="1">B21+1</f>
        <v>5</v>
      </c>
      <c r="C23" s="265" t="s">
        <v>174</v>
      </c>
      <c r="D23" s="266"/>
      <c r="E23" s="153"/>
      <c r="F23" s="154"/>
      <c r="G23" s="153"/>
      <c r="H23" s="154"/>
      <c r="I23" s="269" t="s">
        <v>88</v>
      </c>
      <c r="J23" s="270"/>
      <c r="K23" s="273" t="s">
        <v>89</v>
      </c>
      <c r="L23" s="274"/>
      <c r="M23" s="274"/>
      <c r="N23" s="266"/>
      <c r="O23" s="253" t="s">
        <v>125</v>
      </c>
      <c r="P23" s="254"/>
      <c r="Q23" s="254"/>
      <c r="R23" s="254"/>
      <c r="S23" s="255"/>
      <c r="T23" s="109" t="s">
        <v>18</v>
      </c>
      <c r="U23" s="110"/>
      <c r="V23" s="111"/>
      <c r="W23" s="99" t="s">
        <v>41</v>
      </c>
      <c r="X23" s="100" t="s">
        <v>41</v>
      </c>
      <c r="Y23" s="100" t="s">
        <v>41</v>
      </c>
      <c r="Z23" s="100" t="s">
        <v>203</v>
      </c>
      <c r="AA23" s="100"/>
      <c r="AB23" s="100"/>
      <c r="AC23" s="101" t="s">
        <v>41</v>
      </c>
      <c r="AD23" s="99" t="s">
        <v>41</v>
      </c>
      <c r="AE23" s="100" t="s">
        <v>41</v>
      </c>
      <c r="AF23" s="100" t="s">
        <v>41</v>
      </c>
      <c r="AG23" s="100" t="s">
        <v>203</v>
      </c>
      <c r="AH23" s="100"/>
      <c r="AI23" s="100"/>
      <c r="AJ23" s="101" t="s">
        <v>41</v>
      </c>
      <c r="AK23" s="99" t="s">
        <v>41</v>
      </c>
      <c r="AL23" s="100" t="s">
        <v>41</v>
      </c>
      <c r="AM23" s="100" t="s">
        <v>41</v>
      </c>
      <c r="AN23" s="100" t="s">
        <v>203</v>
      </c>
      <c r="AO23" s="100"/>
      <c r="AP23" s="100"/>
      <c r="AQ23" s="101" t="s">
        <v>41</v>
      </c>
      <c r="AR23" s="99" t="s">
        <v>41</v>
      </c>
      <c r="AS23" s="100" t="s">
        <v>41</v>
      </c>
      <c r="AT23" s="100" t="s">
        <v>41</v>
      </c>
      <c r="AU23" s="100" t="s">
        <v>203</v>
      </c>
      <c r="AV23" s="100"/>
      <c r="AW23" s="100"/>
      <c r="AX23" s="101" t="s">
        <v>41</v>
      </c>
      <c r="AY23" s="99"/>
      <c r="AZ23" s="100"/>
      <c r="BA23" s="102"/>
      <c r="BB23" s="256"/>
      <c r="BC23" s="257"/>
      <c r="BD23" s="258"/>
      <c r="BE23" s="259"/>
      <c r="BF23" s="192"/>
      <c r="BG23" s="193"/>
      <c r="BH23" s="193"/>
      <c r="BI23" s="193"/>
      <c r="BJ23" s="194"/>
    </row>
    <row r="24" spans="2:62" ht="20.25" customHeight="1" x14ac:dyDescent="0.4">
      <c r="B24" s="264"/>
      <c r="C24" s="267"/>
      <c r="D24" s="268"/>
      <c r="E24" s="153"/>
      <c r="F24" s="154" t="str">
        <f>C23</f>
        <v>オペレーター</v>
      </c>
      <c r="G24" s="153"/>
      <c r="H24" s="154" t="str">
        <f>I23</f>
        <v>A</v>
      </c>
      <c r="I24" s="271"/>
      <c r="J24" s="272"/>
      <c r="K24" s="275"/>
      <c r="L24" s="276"/>
      <c r="M24" s="276"/>
      <c r="N24" s="268"/>
      <c r="O24" s="253"/>
      <c r="P24" s="254"/>
      <c r="Q24" s="254"/>
      <c r="R24" s="254"/>
      <c r="S24" s="255"/>
      <c r="T24" s="106" t="s">
        <v>161</v>
      </c>
      <c r="U24" s="107"/>
      <c r="V24" s="108"/>
      <c r="W24" s="163">
        <f>IF(W23="","",VLOOKUP(W23,【記載例】シフト記号表!$C$6:$L$47,10,FALSE))</f>
        <v>8</v>
      </c>
      <c r="X24" s="164">
        <f>IF(X23="","",VLOOKUP(X23,【記載例】シフト記号表!$C$6:$L$47,10,FALSE))</f>
        <v>8</v>
      </c>
      <c r="Y24" s="164">
        <f>IF(Y23="","",VLOOKUP(Y23,【記載例】シフト記号表!$C$6:$L$47,10,FALSE))</f>
        <v>8</v>
      </c>
      <c r="Z24" s="164">
        <f>IF(Z23="","",VLOOKUP(Z23,【記載例】シフト記号表!$C$6:$L$47,10,FALSE))</f>
        <v>8</v>
      </c>
      <c r="AA24" s="164" t="str">
        <f>IF(AA23="","",VLOOKUP(AA23,【記載例】シフト記号表!$C$6:$L$47,10,FALSE))</f>
        <v/>
      </c>
      <c r="AB24" s="164" t="str">
        <f>IF(AB23="","",VLOOKUP(AB23,【記載例】シフト記号表!$C$6:$L$47,10,FALSE))</f>
        <v/>
      </c>
      <c r="AC24" s="165">
        <f>IF(AC23="","",VLOOKUP(AC23,【記載例】シフト記号表!$C$6:$L$47,10,FALSE))</f>
        <v>8</v>
      </c>
      <c r="AD24" s="163">
        <f>IF(AD23="","",VLOOKUP(AD23,【記載例】シフト記号表!$C$6:$L$47,10,FALSE))</f>
        <v>8</v>
      </c>
      <c r="AE24" s="164">
        <f>IF(AE23="","",VLOOKUP(AE23,【記載例】シフト記号表!$C$6:$L$47,10,FALSE))</f>
        <v>8</v>
      </c>
      <c r="AF24" s="164">
        <f>IF(AF23="","",VLOOKUP(AF23,【記載例】シフト記号表!$C$6:$L$47,10,FALSE))</f>
        <v>8</v>
      </c>
      <c r="AG24" s="164">
        <f>IF(AG23="","",VLOOKUP(AG23,【記載例】シフト記号表!$C$6:$L$47,10,FALSE))</f>
        <v>8</v>
      </c>
      <c r="AH24" s="164" t="str">
        <f>IF(AH23="","",VLOOKUP(AH23,【記載例】シフト記号表!$C$6:$L$47,10,FALSE))</f>
        <v/>
      </c>
      <c r="AI24" s="164" t="str">
        <f>IF(AI23="","",VLOOKUP(AI23,【記載例】シフト記号表!$C$6:$L$47,10,FALSE))</f>
        <v/>
      </c>
      <c r="AJ24" s="165">
        <f>IF(AJ23="","",VLOOKUP(AJ23,【記載例】シフト記号表!$C$6:$L$47,10,FALSE))</f>
        <v>8</v>
      </c>
      <c r="AK24" s="163">
        <f>IF(AK23="","",VLOOKUP(AK23,【記載例】シフト記号表!$C$6:$L$47,10,FALSE))</f>
        <v>8</v>
      </c>
      <c r="AL24" s="164">
        <f>IF(AL23="","",VLOOKUP(AL23,【記載例】シフト記号表!$C$6:$L$47,10,FALSE))</f>
        <v>8</v>
      </c>
      <c r="AM24" s="164">
        <f>IF(AM23="","",VLOOKUP(AM23,【記載例】シフト記号表!$C$6:$L$47,10,FALSE))</f>
        <v>8</v>
      </c>
      <c r="AN24" s="164">
        <f>IF(AN23="","",VLOOKUP(AN23,【記載例】シフト記号表!$C$6:$L$47,10,FALSE))</f>
        <v>8</v>
      </c>
      <c r="AO24" s="164" t="str">
        <f>IF(AO23="","",VLOOKUP(AO23,【記載例】シフト記号表!$C$6:$L$47,10,FALSE))</f>
        <v/>
      </c>
      <c r="AP24" s="164" t="str">
        <f>IF(AP23="","",VLOOKUP(AP23,【記載例】シフト記号表!$C$6:$L$47,10,FALSE))</f>
        <v/>
      </c>
      <c r="AQ24" s="165">
        <f>IF(AQ23="","",VLOOKUP(AQ23,【記載例】シフト記号表!$C$6:$L$47,10,FALSE))</f>
        <v>8</v>
      </c>
      <c r="AR24" s="163">
        <f>IF(AR23="","",VLOOKUP(AR23,【記載例】シフト記号表!$C$6:$L$47,10,FALSE))</f>
        <v>8</v>
      </c>
      <c r="AS24" s="164">
        <f>IF(AS23="","",VLOOKUP(AS23,【記載例】シフト記号表!$C$6:$L$47,10,FALSE))</f>
        <v>8</v>
      </c>
      <c r="AT24" s="164">
        <f>IF(AT23="","",VLOOKUP(AT23,【記載例】シフト記号表!$C$6:$L$47,10,FALSE))</f>
        <v>8</v>
      </c>
      <c r="AU24" s="164">
        <f>IF(AU23="","",VLOOKUP(AU23,【記載例】シフト記号表!$C$6:$L$47,10,FALSE))</f>
        <v>8</v>
      </c>
      <c r="AV24" s="164" t="str">
        <f>IF(AV23="","",VLOOKUP(AV23,【記載例】シフト記号表!$C$6:$L$47,10,FALSE))</f>
        <v/>
      </c>
      <c r="AW24" s="164" t="str">
        <f>IF(AW23="","",VLOOKUP(AW23,【記載例】シフト記号表!$C$6:$L$47,10,FALSE))</f>
        <v/>
      </c>
      <c r="AX24" s="165">
        <f>IF(AX23="","",VLOOKUP(AX23,【記載例】シフト記号表!$C$6:$L$47,10,FALSE))</f>
        <v>8</v>
      </c>
      <c r="AY24" s="163" t="str">
        <f>IF(AY23="","",VLOOKUP(AY23,【記載例】シフト記号表!$C$6:$L$47,10,FALSE))</f>
        <v/>
      </c>
      <c r="AZ24" s="164" t="str">
        <f>IF(AZ23="","",VLOOKUP(AZ23,【記載例】シフト記号表!$C$6:$L$47,10,FALSE))</f>
        <v/>
      </c>
      <c r="BA24" s="164" t="str">
        <f>IF(BA23="","",VLOOKUP(BA23,【記載例】シフト記号表!$C$6:$L$47,10,FALSE))</f>
        <v/>
      </c>
      <c r="BB24" s="260">
        <f>IF($BE$3="４週",SUM(W24:AX24),IF($BE$3="暦月",SUM(W24:BA24),""))</f>
        <v>160</v>
      </c>
      <c r="BC24" s="261"/>
      <c r="BD24" s="262">
        <f>IF($BE$3="４週",BB24/4,IF($BE$3="暦月",(BB24/($BE$8/7)),""))</f>
        <v>37.333333333333336</v>
      </c>
      <c r="BE24" s="261"/>
      <c r="BF24" s="195">
        <v>43922</v>
      </c>
      <c r="BG24" s="196"/>
      <c r="BH24" s="196"/>
      <c r="BI24" s="196"/>
      <c r="BJ24" s="197"/>
    </row>
    <row r="25" spans="2:62" ht="20.25" customHeight="1" x14ac:dyDescent="0.4">
      <c r="B25" s="263">
        <f t="shared" ref="B25" si="2">B23+1</f>
        <v>6</v>
      </c>
      <c r="C25" s="265" t="s">
        <v>190</v>
      </c>
      <c r="D25" s="266"/>
      <c r="E25" s="153"/>
      <c r="F25" s="154"/>
      <c r="G25" s="153"/>
      <c r="H25" s="154"/>
      <c r="I25" s="269" t="s">
        <v>88</v>
      </c>
      <c r="J25" s="270"/>
      <c r="K25" s="273" t="s">
        <v>178</v>
      </c>
      <c r="L25" s="274"/>
      <c r="M25" s="274"/>
      <c r="N25" s="266"/>
      <c r="O25" s="253" t="s">
        <v>126</v>
      </c>
      <c r="P25" s="254"/>
      <c r="Q25" s="254"/>
      <c r="R25" s="254"/>
      <c r="S25" s="255"/>
      <c r="T25" s="109" t="s">
        <v>18</v>
      </c>
      <c r="U25" s="110"/>
      <c r="V25" s="111"/>
      <c r="W25" s="99" t="s">
        <v>39</v>
      </c>
      <c r="X25" s="100" t="s">
        <v>201</v>
      </c>
      <c r="Y25" s="100"/>
      <c r="Z25" s="100"/>
      <c r="AA25" s="100" t="s">
        <v>201</v>
      </c>
      <c r="AB25" s="100" t="s">
        <v>39</v>
      </c>
      <c r="AC25" s="101" t="s">
        <v>201</v>
      </c>
      <c r="AD25" s="99" t="s">
        <v>39</v>
      </c>
      <c r="AE25" s="100" t="s">
        <v>201</v>
      </c>
      <c r="AF25" s="100"/>
      <c r="AG25" s="100"/>
      <c r="AH25" s="100" t="s">
        <v>201</v>
      </c>
      <c r="AI25" s="100" t="s">
        <v>39</v>
      </c>
      <c r="AJ25" s="101" t="s">
        <v>201</v>
      </c>
      <c r="AK25" s="99" t="s">
        <v>39</v>
      </c>
      <c r="AL25" s="100" t="s">
        <v>201</v>
      </c>
      <c r="AM25" s="100"/>
      <c r="AN25" s="100"/>
      <c r="AO25" s="100" t="s">
        <v>201</v>
      </c>
      <c r="AP25" s="100" t="s">
        <v>39</v>
      </c>
      <c r="AQ25" s="101" t="s">
        <v>201</v>
      </c>
      <c r="AR25" s="99" t="s">
        <v>39</v>
      </c>
      <c r="AS25" s="100" t="s">
        <v>201</v>
      </c>
      <c r="AT25" s="100"/>
      <c r="AU25" s="100"/>
      <c r="AV25" s="100" t="s">
        <v>201</v>
      </c>
      <c r="AW25" s="100" t="s">
        <v>39</v>
      </c>
      <c r="AX25" s="101" t="s">
        <v>201</v>
      </c>
      <c r="AY25" s="99"/>
      <c r="AZ25" s="100"/>
      <c r="BA25" s="102"/>
      <c r="BB25" s="256"/>
      <c r="BC25" s="257"/>
      <c r="BD25" s="258"/>
      <c r="BE25" s="259"/>
      <c r="BF25" s="192"/>
      <c r="BG25" s="193"/>
      <c r="BH25" s="193"/>
      <c r="BI25" s="193"/>
      <c r="BJ25" s="194"/>
    </row>
    <row r="26" spans="2:62" ht="20.25" customHeight="1" x14ac:dyDescent="0.4">
      <c r="B26" s="264"/>
      <c r="C26" s="267"/>
      <c r="D26" s="268"/>
      <c r="E26" s="153"/>
      <c r="F26" s="154" t="str">
        <f>C25</f>
        <v>訪問介護員</v>
      </c>
      <c r="G26" s="153"/>
      <c r="H26" s="154" t="str">
        <f>I25</f>
        <v>A</v>
      </c>
      <c r="I26" s="271"/>
      <c r="J26" s="272"/>
      <c r="K26" s="275"/>
      <c r="L26" s="276"/>
      <c r="M26" s="276"/>
      <c r="N26" s="268"/>
      <c r="O26" s="253"/>
      <c r="P26" s="254"/>
      <c r="Q26" s="254"/>
      <c r="R26" s="254"/>
      <c r="S26" s="255"/>
      <c r="T26" s="106" t="s">
        <v>161</v>
      </c>
      <c r="U26" s="107"/>
      <c r="V26" s="108"/>
      <c r="W26" s="163">
        <f>IF(W25="","",VLOOKUP(W25,【記載例】シフト記号表!$C$6:$L$47,10,FALSE))</f>
        <v>8</v>
      </c>
      <c r="X26" s="164">
        <f>IF(X25="","",VLOOKUP(X25,【記載例】シフト記号表!$C$6:$L$47,10,FALSE))</f>
        <v>8</v>
      </c>
      <c r="Y26" s="164" t="str">
        <f>IF(Y25="","",VLOOKUP(Y25,【記載例】シフト記号表!$C$6:$L$47,10,FALSE))</f>
        <v/>
      </c>
      <c r="Z26" s="164" t="str">
        <f>IF(Z25="","",VLOOKUP(Z25,【記載例】シフト記号表!$C$6:$L$47,10,FALSE))</f>
        <v/>
      </c>
      <c r="AA26" s="164">
        <f>IF(AA25="","",VLOOKUP(AA25,【記載例】シフト記号表!$C$6:$L$47,10,FALSE))</f>
        <v>8</v>
      </c>
      <c r="AB26" s="164">
        <f>IF(AB25="","",VLOOKUP(AB25,【記載例】シフト記号表!$C$6:$L$47,10,FALSE))</f>
        <v>8</v>
      </c>
      <c r="AC26" s="165">
        <f>IF(AC25="","",VLOOKUP(AC25,【記載例】シフト記号表!$C$6:$L$47,10,FALSE))</f>
        <v>8</v>
      </c>
      <c r="AD26" s="163">
        <f>IF(AD25="","",VLOOKUP(AD25,【記載例】シフト記号表!$C$6:$L$47,10,FALSE))</f>
        <v>8</v>
      </c>
      <c r="AE26" s="164">
        <f>IF(AE25="","",VLOOKUP(AE25,【記載例】シフト記号表!$C$6:$L$47,10,FALSE))</f>
        <v>8</v>
      </c>
      <c r="AF26" s="164" t="str">
        <f>IF(AF25="","",VLOOKUP(AF25,【記載例】シフト記号表!$C$6:$L$47,10,FALSE))</f>
        <v/>
      </c>
      <c r="AG26" s="164" t="str">
        <f>IF(AG25="","",VLOOKUP(AG25,【記載例】シフト記号表!$C$6:$L$47,10,FALSE))</f>
        <v/>
      </c>
      <c r="AH26" s="164">
        <f>IF(AH25="","",VLOOKUP(AH25,【記載例】シフト記号表!$C$6:$L$47,10,FALSE))</f>
        <v>8</v>
      </c>
      <c r="AI26" s="164">
        <f>IF(AI25="","",VLOOKUP(AI25,【記載例】シフト記号表!$C$6:$L$47,10,FALSE))</f>
        <v>8</v>
      </c>
      <c r="AJ26" s="165">
        <f>IF(AJ25="","",VLOOKUP(AJ25,【記載例】シフト記号表!$C$6:$L$47,10,FALSE))</f>
        <v>8</v>
      </c>
      <c r="AK26" s="163">
        <f>IF(AK25="","",VLOOKUP(AK25,【記載例】シフト記号表!$C$6:$L$47,10,FALSE))</f>
        <v>8</v>
      </c>
      <c r="AL26" s="164">
        <f>IF(AL25="","",VLOOKUP(AL25,【記載例】シフト記号表!$C$6:$L$47,10,FALSE))</f>
        <v>8</v>
      </c>
      <c r="AM26" s="164" t="str">
        <f>IF(AM25="","",VLOOKUP(AM25,【記載例】シフト記号表!$C$6:$L$47,10,FALSE))</f>
        <v/>
      </c>
      <c r="AN26" s="164" t="str">
        <f>IF(AN25="","",VLOOKUP(AN25,【記載例】シフト記号表!$C$6:$L$47,10,FALSE))</f>
        <v/>
      </c>
      <c r="AO26" s="164">
        <f>IF(AO25="","",VLOOKUP(AO25,【記載例】シフト記号表!$C$6:$L$47,10,FALSE))</f>
        <v>8</v>
      </c>
      <c r="AP26" s="164">
        <f>IF(AP25="","",VLOOKUP(AP25,【記載例】シフト記号表!$C$6:$L$47,10,FALSE))</f>
        <v>8</v>
      </c>
      <c r="AQ26" s="165">
        <f>IF(AQ25="","",VLOOKUP(AQ25,【記載例】シフト記号表!$C$6:$L$47,10,FALSE))</f>
        <v>8</v>
      </c>
      <c r="AR26" s="163">
        <f>IF(AR25="","",VLOOKUP(AR25,【記載例】シフト記号表!$C$6:$L$47,10,FALSE))</f>
        <v>8</v>
      </c>
      <c r="AS26" s="164">
        <f>IF(AS25="","",VLOOKUP(AS25,【記載例】シフト記号表!$C$6:$L$47,10,FALSE))</f>
        <v>8</v>
      </c>
      <c r="AT26" s="164" t="str">
        <f>IF(AT25="","",VLOOKUP(AT25,【記載例】シフト記号表!$C$6:$L$47,10,FALSE))</f>
        <v/>
      </c>
      <c r="AU26" s="164" t="str">
        <f>IF(AU25="","",VLOOKUP(AU25,【記載例】シフト記号表!$C$6:$L$47,10,FALSE))</f>
        <v/>
      </c>
      <c r="AV26" s="164">
        <f>IF(AV25="","",VLOOKUP(AV25,【記載例】シフト記号表!$C$6:$L$47,10,FALSE))</f>
        <v>8</v>
      </c>
      <c r="AW26" s="164">
        <f>IF(AW25="","",VLOOKUP(AW25,【記載例】シフト記号表!$C$6:$L$47,10,FALSE))</f>
        <v>8</v>
      </c>
      <c r="AX26" s="165">
        <f>IF(AX25="","",VLOOKUP(AX25,【記載例】シフト記号表!$C$6:$L$47,10,FALSE))</f>
        <v>8</v>
      </c>
      <c r="AY26" s="163" t="str">
        <f>IF(AY25="","",VLOOKUP(AY25,【記載例】シフト記号表!$C$6:$L$47,10,FALSE))</f>
        <v/>
      </c>
      <c r="AZ26" s="164" t="str">
        <f>IF(AZ25="","",VLOOKUP(AZ25,【記載例】シフト記号表!$C$6:$L$47,10,FALSE))</f>
        <v/>
      </c>
      <c r="BA26" s="164" t="str">
        <f>IF(BA25="","",VLOOKUP(BA25,【記載例】シフト記号表!$C$6:$L$47,10,FALSE))</f>
        <v/>
      </c>
      <c r="BB26" s="260">
        <f>IF($BE$3="４週",SUM(W26:AX26),IF($BE$3="暦月",SUM(W26:BA26),""))</f>
        <v>160</v>
      </c>
      <c r="BC26" s="261"/>
      <c r="BD26" s="262">
        <f>IF($BE$3="４週",BB26/4,IF($BE$3="暦月",(BB26/($BE$8/7)),""))</f>
        <v>37.333333333333336</v>
      </c>
      <c r="BE26" s="261"/>
      <c r="BF26" s="195">
        <v>43922</v>
      </c>
      <c r="BG26" s="196"/>
      <c r="BH26" s="196"/>
      <c r="BI26" s="196"/>
      <c r="BJ26" s="197"/>
    </row>
    <row r="27" spans="2:62" ht="20.25" customHeight="1" x14ac:dyDescent="0.4">
      <c r="B27" s="263">
        <f t="shared" ref="B27" si="3">B25+1</f>
        <v>7</v>
      </c>
      <c r="C27" s="265" t="s">
        <v>190</v>
      </c>
      <c r="D27" s="266"/>
      <c r="E27" s="153"/>
      <c r="F27" s="154"/>
      <c r="G27" s="153"/>
      <c r="H27" s="154"/>
      <c r="I27" s="269" t="s">
        <v>88</v>
      </c>
      <c r="J27" s="270"/>
      <c r="K27" s="273" t="s">
        <v>178</v>
      </c>
      <c r="L27" s="274"/>
      <c r="M27" s="274"/>
      <c r="N27" s="266"/>
      <c r="O27" s="253" t="s">
        <v>127</v>
      </c>
      <c r="P27" s="254"/>
      <c r="Q27" s="254"/>
      <c r="R27" s="254"/>
      <c r="S27" s="255"/>
      <c r="T27" s="109" t="s">
        <v>18</v>
      </c>
      <c r="U27" s="110"/>
      <c r="V27" s="111"/>
      <c r="W27" s="99" t="s">
        <v>40</v>
      </c>
      <c r="X27" s="100" t="s">
        <v>40</v>
      </c>
      <c r="Y27" s="100"/>
      <c r="Z27" s="100"/>
      <c r="AA27" s="100" t="s">
        <v>202</v>
      </c>
      <c r="AB27" s="100" t="s">
        <v>40</v>
      </c>
      <c r="AC27" s="101" t="s">
        <v>40</v>
      </c>
      <c r="AD27" s="99" t="s">
        <v>40</v>
      </c>
      <c r="AE27" s="100" t="s">
        <v>40</v>
      </c>
      <c r="AF27" s="100"/>
      <c r="AG27" s="100"/>
      <c r="AH27" s="100" t="s">
        <v>202</v>
      </c>
      <c r="AI27" s="100" t="s">
        <v>40</v>
      </c>
      <c r="AJ27" s="101" t="s">
        <v>40</v>
      </c>
      <c r="AK27" s="99" t="s">
        <v>40</v>
      </c>
      <c r="AL27" s="100" t="s">
        <v>40</v>
      </c>
      <c r="AM27" s="100"/>
      <c r="AN27" s="100"/>
      <c r="AO27" s="100" t="s">
        <v>202</v>
      </c>
      <c r="AP27" s="100" t="s">
        <v>40</v>
      </c>
      <c r="AQ27" s="101" t="s">
        <v>40</v>
      </c>
      <c r="AR27" s="99" t="s">
        <v>40</v>
      </c>
      <c r="AS27" s="100" t="s">
        <v>40</v>
      </c>
      <c r="AT27" s="100"/>
      <c r="AU27" s="100"/>
      <c r="AV27" s="100" t="s">
        <v>202</v>
      </c>
      <c r="AW27" s="100" t="s">
        <v>40</v>
      </c>
      <c r="AX27" s="101" t="s">
        <v>40</v>
      </c>
      <c r="AY27" s="99"/>
      <c r="AZ27" s="100"/>
      <c r="BA27" s="102"/>
      <c r="BB27" s="256"/>
      <c r="BC27" s="257"/>
      <c r="BD27" s="258"/>
      <c r="BE27" s="259"/>
      <c r="BF27" s="192"/>
      <c r="BG27" s="193"/>
      <c r="BH27" s="193"/>
      <c r="BI27" s="193"/>
      <c r="BJ27" s="194"/>
    </row>
    <row r="28" spans="2:62" ht="20.25" customHeight="1" x14ac:dyDescent="0.4">
      <c r="B28" s="264"/>
      <c r="C28" s="267"/>
      <c r="D28" s="268"/>
      <c r="E28" s="153"/>
      <c r="F28" s="154" t="str">
        <f>C27</f>
        <v>訪問介護員</v>
      </c>
      <c r="G28" s="153"/>
      <c r="H28" s="154" t="str">
        <f>I27</f>
        <v>A</v>
      </c>
      <c r="I28" s="271"/>
      <c r="J28" s="272"/>
      <c r="K28" s="275"/>
      <c r="L28" s="276"/>
      <c r="M28" s="276"/>
      <c r="N28" s="268"/>
      <c r="O28" s="253"/>
      <c r="P28" s="254"/>
      <c r="Q28" s="254"/>
      <c r="R28" s="254"/>
      <c r="S28" s="255"/>
      <c r="T28" s="177" t="s">
        <v>161</v>
      </c>
      <c r="U28" s="114"/>
      <c r="V28" s="178"/>
      <c r="W28" s="163">
        <f>IF(W27="","",VLOOKUP(W27,【記載例】シフト記号表!$C$6:$L$47,10,FALSE))</f>
        <v>8.0000000000000018</v>
      </c>
      <c r="X28" s="164">
        <f>IF(X27="","",VLOOKUP(X27,【記載例】シフト記号表!$C$6:$L$47,10,FALSE))</f>
        <v>8.0000000000000018</v>
      </c>
      <c r="Y28" s="164" t="str">
        <f>IF(Y27="","",VLOOKUP(Y27,【記載例】シフト記号表!$C$6:$L$47,10,FALSE))</f>
        <v/>
      </c>
      <c r="Z28" s="164" t="str">
        <f>IF(Z27="","",VLOOKUP(Z27,【記載例】シフト記号表!$C$6:$L$47,10,FALSE))</f>
        <v/>
      </c>
      <c r="AA28" s="164">
        <f>IF(AA27="","",VLOOKUP(AA27,【記載例】シフト記号表!$C$6:$L$47,10,FALSE))</f>
        <v>8.0000000000000018</v>
      </c>
      <c r="AB28" s="164">
        <f>IF(AB27="","",VLOOKUP(AB27,【記載例】シフト記号表!$C$6:$L$47,10,FALSE))</f>
        <v>8.0000000000000018</v>
      </c>
      <c r="AC28" s="165">
        <f>IF(AC27="","",VLOOKUP(AC27,【記載例】シフト記号表!$C$6:$L$47,10,FALSE))</f>
        <v>8.0000000000000018</v>
      </c>
      <c r="AD28" s="163">
        <f>IF(AD27="","",VLOOKUP(AD27,【記載例】シフト記号表!$C$6:$L$47,10,FALSE))</f>
        <v>8.0000000000000018</v>
      </c>
      <c r="AE28" s="164">
        <f>IF(AE27="","",VLOOKUP(AE27,【記載例】シフト記号表!$C$6:$L$47,10,FALSE))</f>
        <v>8.0000000000000018</v>
      </c>
      <c r="AF28" s="164" t="str">
        <f>IF(AF27="","",VLOOKUP(AF27,【記載例】シフト記号表!$C$6:$L$47,10,FALSE))</f>
        <v/>
      </c>
      <c r="AG28" s="164" t="str">
        <f>IF(AG27="","",VLOOKUP(AG27,【記載例】シフト記号表!$C$6:$L$47,10,FALSE))</f>
        <v/>
      </c>
      <c r="AH28" s="164">
        <f>IF(AH27="","",VLOOKUP(AH27,【記載例】シフト記号表!$C$6:$L$47,10,FALSE))</f>
        <v>8.0000000000000018</v>
      </c>
      <c r="AI28" s="164">
        <f>IF(AI27="","",VLOOKUP(AI27,【記載例】シフト記号表!$C$6:$L$47,10,FALSE))</f>
        <v>8.0000000000000018</v>
      </c>
      <c r="AJ28" s="165">
        <f>IF(AJ27="","",VLOOKUP(AJ27,【記載例】シフト記号表!$C$6:$L$47,10,FALSE))</f>
        <v>8.0000000000000018</v>
      </c>
      <c r="AK28" s="163">
        <f>IF(AK27="","",VLOOKUP(AK27,【記載例】シフト記号表!$C$6:$L$47,10,FALSE))</f>
        <v>8.0000000000000018</v>
      </c>
      <c r="AL28" s="164">
        <f>IF(AL27="","",VLOOKUP(AL27,【記載例】シフト記号表!$C$6:$L$47,10,FALSE))</f>
        <v>8.0000000000000018</v>
      </c>
      <c r="AM28" s="164" t="str">
        <f>IF(AM27="","",VLOOKUP(AM27,【記載例】シフト記号表!$C$6:$L$47,10,FALSE))</f>
        <v/>
      </c>
      <c r="AN28" s="164" t="str">
        <f>IF(AN27="","",VLOOKUP(AN27,【記載例】シフト記号表!$C$6:$L$47,10,FALSE))</f>
        <v/>
      </c>
      <c r="AO28" s="164">
        <f>IF(AO27="","",VLOOKUP(AO27,【記載例】シフト記号表!$C$6:$L$47,10,FALSE))</f>
        <v>8.0000000000000018</v>
      </c>
      <c r="AP28" s="164">
        <f>IF(AP27="","",VLOOKUP(AP27,【記載例】シフト記号表!$C$6:$L$47,10,FALSE))</f>
        <v>8.0000000000000018</v>
      </c>
      <c r="AQ28" s="165">
        <f>IF(AQ27="","",VLOOKUP(AQ27,【記載例】シフト記号表!$C$6:$L$47,10,FALSE))</f>
        <v>8.0000000000000018</v>
      </c>
      <c r="AR28" s="163">
        <f>IF(AR27="","",VLOOKUP(AR27,【記載例】シフト記号表!$C$6:$L$47,10,FALSE))</f>
        <v>8.0000000000000018</v>
      </c>
      <c r="AS28" s="164">
        <f>IF(AS27="","",VLOOKUP(AS27,【記載例】シフト記号表!$C$6:$L$47,10,FALSE))</f>
        <v>8.0000000000000018</v>
      </c>
      <c r="AT28" s="164" t="str">
        <f>IF(AT27="","",VLOOKUP(AT27,【記載例】シフト記号表!$C$6:$L$47,10,FALSE))</f>
        <v/>
      </c>
      <c r="AU28" s="164" t="str">
        <f>IF(AU27="","",VLOOKUP(AU27,【記載例】シフト記号表!$C$6:$L$47,10,FALSE))</f>
        <v/>
      </c>
      <c r="AV28" s="164">
        <f>IF(AV27="","",VLOOKUP(AV27,【記載例】シフト記号表!$C$6:$L$47,10,FALSE))</f>
        <v>8.0000000000000018</v>
      </c>
      <c r="AW28" s="164">
        <f>IF(AW27="","",VLOOKUP(AW27,【記載例】シフト記号表!$C$6:$L$47,10,FALSE))</f>
        <v>8.0000000000000018</v>
      </c>
      <c r="AX28" s="165">
        <f>IF(AX27="","",VLOOKUP(AX27,【記載例】シフト記号表!$C$6:$L$47,10,FALSE))</f>
        <v>8.0000000000000018</v>
      </c>
      <c r="AY28" s="163" t="str">
        <f>IF(AY27="","",VLOOKUP(AY27,【記載例】シフト記号表!$C$6:$L$47,10,FALSE))</f>
        <v/>
      </c>
      <c r="AZ28" s="164" t="str">
        <f>IF(AZ27="","",VLOOKUP(AZ27,【記載例】シフト記号表!$C$6:$L$47,10,FALSE))</f>
        <v/>
      </c>
      <c r="BA28" s="164" t="str">
        <f>IF(BA27="","",VLOOKUP(BA27,【記載例】シフト記号表!$C$6:$L$47,10,FALSE))</f>
        <v/>
      </c>
      <c r="BB28" s="260">
        <f>IF($BE$3="４週",SUM(W28:AX28),IF($BE$3="暦月",SUM(W28:BA28),""))</f>
        <v>160.00000000000003</v>
      </c>
      <c r="BC28" s="261"/>
      <c r="BD28" s="262">
        <f>IF($BE$3="４週",BB28/4,IF($BE$3="暦月",(BB28/($BE$8/7)),""))</f>
        <v>37.333333333333343</v>
      </c>
      <c r="BE28" s="261"/>
      <c r="BF28" s="195">
        <v>43922</v>
      </c>
      <c r="BG28" s="196"/>
      <c r="BH28" s="196"/>
      <c r="BI28" s="196"/>
      <c r="BJ28" s="197"/>
    </row>
    <row r="29" spans="2:62" ht="20.25" customHeight="1" x14ac:dyDescent="0.4">
      <c r="B29" s="263">
        <f t="shared" ref="B29:B45" si="4">B27+1</f>
        <v>8</v>
      </c>
      <c r="C29" s="265" t="s">
        <v>190</v>
      </c>
      <c r="D29" s="266"/>
      <c r="E29" s="153"/>
      <c r="F29" s="154"/>
      <c r="G29" s="153"/>
      <c r="H29" s="154"/>
      <c r="I29" s="269" t="s">
        <v>88</v>
      </c>
      <c r="J29" s="270"/>
      <c r="K29" s="273" t="s">
        <v>89</v>
      </c>
      <c r="L29" s="274"/>
      <c r="M29" s="274"/>
      <c r="N29" s="266"/>
      <c r="O29" s="253" t="s">
        <v>128</v>
      </c>
      <c r="P29" s="254"/>
      <c r="Q29" s="254"/>
      <c r="R29" s="254"/>
      <c r="S29" s="255"/>
      <c r="T29" s="176" t="s">
        <v>18</v>
      </c>
      <c r="U29" s="112"/>
      <c r="V29" s="113"/>
      <c r="W29" s="99" t="s">
        <v>40</v>
      </c>
      <c r="X29" s="100" t="s">
        <v>40</v>
      </c>
      <c r="Y29" s="100" t="s">
        <v>40</v>
      </c>
      <c r="Z29" s="100" t="s">
        <v>40</v>
      </c>
      <c r="AA29" s="100"/>
      <c r="AB29" s="100"/>
      <c r="AC29" s="101" t="s">
        <v>202</v>
      </c>
      <c r="AD29" s="99" t="s">
        <v>202</v>
      </c>
      <c r="AE29" s="100" t="s">
        <v>40</v>
      </c>
      <c r="AF29" s="100" t="s">
        <v>40</v>
      </c>
      <c r="AG29" s="100" t="s">
        <v>40</v>
      </c>
      <c r="AH29" s="100"/>
      <c r="AI29" s="100"/>
      <c r="AJ29" s="101" t="s">
        <v>40</v>
      </c>
      <c r="AK29" s="99" t="s">
        <v>40</v>
      </c>
      <c r="AL29" s="100" t="s">
        <v>202</v>
      </c>
      <c r="AM29" s="100" t="s">
        <v>40</v>
      </c>
      <c r="AN29" s="100" t="s">
        <v>40</v>
      </c>
      <c r="AO29" s="100"/>
      <c r="AP29" s="100"/>
      <c r="AQ29" s="101" t="s">
        <v>202</v>
      </c>
      <c r="AR29" s="99" t="s">
        <v>40</v>
      </c>
      <c r="AS29" s="100" t="s">
        <v>202</v>
      </c>
      <c r="AT29" s="100" t="s">
        <v>202</v>
      </c>
      <c r="AU29" s="100" t="s">
        <v>40</v>
      </c>
      <c r="AV29" s="100"/>
      <c r="AW29" s="100"/>
      <c r="AX29" s="101" t="s">
        <v>40</v>
      </c>
      <c r="AY29" s="99"/>
      <c r="AZ29" s="100"/>
      <c r="BA29" s="102"/>
      <c r="BB29" s="256"/>
      <c r="BC29" s="257"/>
      <c r="BD29" s="258"/>
      <c r="BE29" s="259"/>
      <c r="BF29" s="192"/>
      <c r="BG29" s="193"/>
      <c r="BH29" s="193"/>
      <c r="BI29" s="193"/>
      <c r="BJ29" s="194"/>
    </row>
    <row r="30" spans="2:62" ht="20.25" customHeight="1" x14ac:dyDescent="0.4">
      <c r="B30" s="264"/>
      <c r="C30" s="267"/>
      <c r="D30" s="268"/>
      <c r="E30" s="153"/>
      <c r="F30" s="154" t="str">
        <f>C29</f>
        <v>訪問介護員</v>
      </c>
      <c r="G30" s="153"/>
      <c r="H30" s="154" t="str">
        <f>I29</f>
        <v>A</v>
      </c>
      <c r="I30" s="271"/>
      <c r="J30" s="272"/>
      <c r="K30" s="275"/>
      <c r="L30" s="276"/>
      <c r="M30" s="276"/>
      <c r="N30" s="268"/>
      <c r="O30" s="253"/>
      <c r="P30" s="254"/>
      <c r="Q30" s="254"/>
      <c r="R30" s="254"/>
      <c r="S30" s="255"/>
      <c r="T30" s="177" t="s">
        <v>161</v>
      </c>
      <c r="U30" s="114"/>
      <c r="V30" s="178"/>
      <c r="W30" s="163">
        <f>IF(W29="","",VLOOKUP(W29,【記載例】シフト記号表!$C$6:$L$47,10,FALSE))</f>
        <v>8.0000000000000018</v>
      </c>
      <c r="X30" s="164">
        <f>IF(X29="","",VLOOKUP(X29,【記載例】シフト記号表!$C$6:$L$47,10,FALSE))</f>
        <v>8.0000000000000018</v>
      </c>
      <c r="Y30" s="164">
        <f>IF(Y29="","",VLOOKUP(Y29,【記載例】シフト記号表!$C$6:$L$47,10,FALSE))</f>
        <v>8.0000000000000018</v>
      </c>
      <c r="Z30" s="164">
        <f>IF(Z29="","",VLOOKUP(Z29,【記載例】シフト記号表!$C$6:$L$47,10,FALSE))</f>
        <v>8.0000000000000018</v>
      </c>
      <c r="AA30" s="164" t="str">
        <f>IF(AA29="","",VLOOKUP(AA29,【記載例】シフト記号表!$C$6:$L$47,10,FALSE))</f>
        <v/>
      </c>
      <c r="AB30" s="164" t="str">
        <f>IF(AB29="","",VLOOKUP(AB29,【記載例】シフト記号表!$C$6:$L$47,10,FALSE))</f>
        <v/>
      </c>
      <c r="AC30" s="165">
        <f>IF(AC29="","",VLOOKUP(AC29,【記載例】シフト記号表!$C$6:$L$47,10,FALSE))</f>
        <v>8.0000000000000018</v>
      </c>
      <c r="AD30" s="163">
        <f>IF(AD29="","",VLOOKUP(AD29,【記載例】シフト記号表!$C$6:$L$47,10,FALSE))</f>
        <v>8.0000000000000018</v>
      </c>
      <c r="AE30" s="164">
        <f>IF(AE29="","",VLOOKUP(AE29,【記載例】シフト記号表!$C$6:$L$47,10,FALSE))</f>
        <v>8.0000000000000018</v>
      </c>
      <c r="AF30" s="164">
        <f>IF(AF29="","",VLOOKUP(AF29,【記載例】シフト記号表!$C$6:$L$47,10,FALSE))</f>
        <v>8.0000000000000018</v>
      </c>
      <c r="AG30" s="164">
        <f>IF(AG29="","",VLOOKUP(AG29,【記載例】シフト記号表!$C$6:$L$47,10,FALSE))</f>
        <v>8.0000000000000018</v>
      </c>
      <c r="AH30" s="164" t="str">
        <f>IF(AH29="","",VLOOKUP(AH29,【記載例】シフト記号表!$C$6:$L$47,10,FALSE))</f>
        <v/>
      </c>
      <c r="AI30" s="164" t="str">
        <f>IF(AI29="","",VLOOKUP(AI29,【記載例】シフト記号表!$C$6:$L$47,10,FALSE))</f>
        <v/>
      </c>
      <c r="AJ30" s="165">
        <f>IF(AJ29="","",VLOOKUP(AJ29,【記載例】シフト記号表!$C$6:$L$47,10,FALSE))</f>
        <v>8.0000000000000018</v>
      </c>
      <c r="AK30" s="163">
        <f>IF(AK29="","",VLOOKUP(AK29,【記載例】シフト記号表!$C$6:$L$47,10,FALSE))</f>
        <v>8.0000000000000018</v>
      </c>
      <c r="AL30" s="164">
        <f>IF(AL29="","",VLOOKUP(AL29,【記載例】シフト記号表!$C$6:$L$47,10,FALSE))</f>
        <v>8.0000000000000018</v>
      </c>
      <c r="AM30" s="164">
        <f>IF(AM29="","",VLOOKUP(AM29,【記載例】シフト記号表!$C$6:$L$47,10,FALSE))</f>
        <v>8.0000000000000018</v>
      </c>
      <c r="AN30" s="164">
        <f>IF(AN29="","",VLOOKUP(AN29,【記載例】シフト記号表!$C$6:$L$47,10,FALSE))</f>
        <v>8.0000000000000018</v>
      </c>
      <c r="AO30" s="164" t="str">
        <f>IF(AO29="","",VLOOKUP(AO29,【記載例】シフト記号表!$C$6:$L$47,10,FALSE))</f>
        <v/>
      </c>
      <c r="AP30" s="164" t="str">
        <f>IF(AP29="","",VLOOKUP(AP29,【記載例】シフト記号表!$C$6:$L$47,10,FALSE))</f>
        <v/>
      </c>
      <c r="AQ30" s="165">
        <f>IF(AQ29="","",VLOOKUP(AQ29,【記載例】シフト記号表!$C$6:$L$47,10,FALSE))</f>
        <v>8.0000000000000018</v>
      </c>
      <c r="AR30" s="163">
        <f>IF(AR29="","",VLOOKUP(AR29,【記載例】シフト記号表!$C$6:$L$47,10,FALSE))</f>
        <v>8.0000000000000018</v>
      </c>
      <c r="AS30" s="164">
        <f>IF(AS29="","",VLOOKUP(AS29,【記載例】シフト記号表!$C$6:$L$47,10,FALSE))</f>
        <v>8.0000000000000018</v>
      </c>
      <c r="AT30" s="164">
        <f>IF(AT29="","",VLOOKUP(AT29,【記載例】シフト記号表!$C$6:$L$47,10,FALSE))</f>
        <v>8.0000000000000018</v>
      </c>
      <c r="AU30" s="164">
        <f>IF(AU29="","",VLOOKUP(AU29,【記載例】シフト記号表!$C$6:$L$47,10,FALSE))</f>
        <v>8.0000000000000018</v>
      </c>
      <c r="AV30" s="164" t="str">
        <f>IF(AV29="","",VLOOKUP(AV29,【記載例】シフト記号表!$C$6:$L$47,10,FALSE))</f>
        <v/>
      </c>
      <c r="AW30" s="164" t="str">
        <f>IF(AW29="","",VLOOKUP(AW29,【記載例】シフト記号表!$C$6:$L$47,10,FALSE))</f>
        <v/>
      </c>
      <c r="AX30" s="165">
        <f>IF(AX29="","",VLOOKUP(AX29,【記載例】シフト記号表!$C$6:$L$47,10,FALSE))</f>
        <v>8.0000000000000018</v>
      </c>
      <c r="AY30" s="163" t="str">
        <f>IF(AY29="","",VLOOKUP(AY29,【記載例】シフト記号表!$C$6:$L$47,10,FALSE))</f>
        <v/>
      </c>
      <c r="AZ30" s="164" t="str">
        <f>IF(AZ29="","",VLOOKUP(AZ29,【記載例】シフト記号表!$C$6:$L$47,10,FALSE))</f>
        <v/>
      </c>
      <c r="BA30" s="164" t="str">
        <f>IF(BA29="","",VLOOKUP(BA29,【記載例】シフト記号表!$C$6:$L$47,10,FALSE))</f>
        <v/>
      </c>
      <c r="BB30" s="260">
        <f>IF($BE$3="４週",SUM(W30:AX30),IF($BE$3="暦月",SUM(W30:BA30),""))</f>
        <v>160.00000000000003</v>
      </c>
      <c r="BC30" s="261"/>
      <c r="BD30" s="262">
        <f>IF($BE$3="４週",BB30/4,IF($BE$3="暦月",(BB30/($BE$8/7)),""))</f>
        <v>37.333333333333343</v>
      </c>
      <c r="BE30" s="261"/>
      <c r="BF30" s="195">
        <v>43922</v>
      </c>
      <c r="BG30" s="196"/>
      <c r="BH30" s="196"/>
      <c r="BI30" s="196"/>
      <c r="BJ30" s="197"/>
    </row>
    <row r="31" spans="2:62" ht="20.25" customHeight="1" x14ac:dyDescent="0.4">
      <c r="B31" s="263">
        <f t="shared" ref="B31:B43" si="5">B29+1</f>
        <v>9</v>
      </c>
      <c r="C31" s="265" t="s">
        <v>190</v>
      </c>
      <c r="D31" s="266"/>
      <c r="E31" s="153"/>
      <c r="F31" s="154"/>
      <c r="G31" s="153"/>
      <c r="H31" s="154"/>
      <c r="I31" s="269" t="s">
        <v>88</v>
      </c>
      <c r="J31" s="270"/>
      <c r="K31" s="273" t="s">
        <v>89</v>
      </c>
      <c r="L31" s="274"/>
      <c r="M31" s="274"/>
      <c r="N31" s="266"/>
      <c r="O31" s="253" t="s">
        <v>129</v>
      </c>
      <c r="P31" s="254"/>
      <c r="Q31" s="254"/>
      <c r="R31" s="254"/>
      <c r="S31" s="255"/>
      <c r="T31" s="176" t="s">
        <v>18</v>
      </c>
      <c r="U31" s="112"/>
      <c r="V31" s="113"/>
      <c r="W31" s="99" t="s">
        <v>41</v>
      </c>
      <c r="X31" s="100" t="s">
        <v>41</v>
      </c>
      <c r="Y31" s="100" t="s">
        <v>41</v>
      </c>
      <c r="Z31" s="100" t="s">
        <v>203</v>
      </c>
      <c r="AA31" s="100"/>
      <c r="AB31" s="100"/>
      <c r="AC31" s="101" t="s">
        <v>41</v>
      </c>
      <c r="AD31" s="99" t="s">
        <v>41</v>
      </c>
      <c r="AE31" s="100" t="s">
        <v>41</v>
      </c>
      <c r="AF31" s="100" t="s">
        <v>41</v>
      </c>
      <c r="AG31" s="100" t="s">
        <v>203</v>
      </c>
      <c r="AH31" s="100"/>
      <c r="AI31" s="100"/>
      <c r="AJ31" s="101" t="s">
        <v>41</v>
      </c>
      <c r="AK31" s="99" t="s">
        <v>41</v>
      </c>
      <c r="AL31" s="100" t="s">
        <v>41</v>
      </c>
      <c r="AM31" s="100" t="s">
        <v>41</v>
      </c>
      <c r="AN31" s="100" t="s">
        <v>203</v>
      </c>
      <c r="AO31" s="100"/>
      <c r="AP31" s="100"/>
      <c r="AQ31" s="101" t="s">
        <v>41</v>
      </c>
      <c r="AR31" s="99" t="s">
        <v>41</v>
      </c>
      <c r="AS31" s="100" t="s">
        <v>41</v>
      </c>
      <c r="AT31" s="100" t="s">
        <v>41</v>
      </c>
      <c r="AU31" s="100" t="s">
        <v>203</v>
      </c>
      <c r="AV31" s="100"/>
      <c r="AW31" s="100"/>
      <c r="AX31" s="101" t="s">
        <v>41</v>
      </c>
      <c r="AY31" s="99"/>
      <c r="AZ31" s="100"/>
      <c r="BA31" s="102"/>
      <c r="BB31" s="256"/>
      <c r="BC31" s="257"/>
      <c r="BD31" s="258"/>
      <c r="BE31" s="259"/>
      <c r="BF31" s="192"/>
      <c r="BG31" s="193"/>
      <c r="BH31" s="193"/>
      <c r="BI31" s="193"/>
      <c r="BJ31" s="194"/>
    </row>
    <row r="32" spans="2:62" ht="20.25" customHeight="1" x14ac:dyDescent="0.4">
      <c r="B32" s="264"/>
      <c r="C32" s="267"/>
      <c r="D32" s="268"/>
      <c r="E32" s="153"/>
      <c r="F32" s="154" t="str">
        <f>C31</f>
        <v>訪問介護員</v>
      </c>
      <c r="G32" s="153"/>
      <c r="H32" s="154" t="str">
        <f>I31</f>
        <v>A</v>
      </c>
      <c r="I32" s="271"/>
      <c r="J32" s="272"/>
      <c r="K32" s="275"/>
      <c r="L32" s="276"/>
      <c r="M32" s="276"/>
      <c r="N32" s="268"/>
      <c r="O32" s="253"/>
      <c r="P32" s="254"/>
      <c r="Q32" s="254"/>
      <c r="R32" s="254"/>
      <c r="S32" s="255"/>
      <c r="T32" s="177" t="s">
        <v>161</v>
      </c>
      <c r="U32" s="114"/>
      <c r="V32" s="178"/>
      <c r="W32" s="163">
        <f>IF(W31="","",VLOOKUP(W31,【記載例】シフト記号表!$C$6:$L$47,10,FALSE))</f>
        <v>8</v>
      </c>
      <c r="X32" s="164">
        <f>IF(X31="","",VLOOKUP(X31,【記載例】シフト記号表!$C$6:$L$47,10,FALSE))</f>
        <v>8</v>
      </c>
      <c r="Y32" s="164">
        <f>IF(Y31="","",VLOOKUP(Y31,【記載例】シフト記号表!$C$6:$L$47,10,FALSE))</f>
        <v>8</v>
      </c>
      <c r="Z32" s="164">
        <f>IF(Z31="","",VLOOKUP(Z31,【記載例】シフト記号表!$C$6:$L$47,10,FALSE))</f>
        <v>8</v>
      </c>
      <c r="AA32" s="164" t="str">
        <f>IF(AA31="","",VLOOKUP(AA31,【記載例】シフト記号表!$C$6:$L$47,10,FALSE))</f>
        <v/>
      </c>
      <c r="AB32" s="164" t="str">
        <f>IF(AB31="","",VLOOKUP(AB31,【記載例】シフト記号表!$C$6:$L$47,10,FALSE))</f>
        <v/>
      </c>
      <c r="AC32" s="165">
        <f>IF(AC31="","",VLOOKUP(AC31,【記載例】シフト記号表!$C$6:$L$47,10,FALSE))</f>
        <v>8</v>
      </c>
      <c r="AD32" s="163">
        <f>IF(AD31="","",VLOOKUP(AD31,【記載例】シフト記号表!$C$6:$L$47,10,FALSE))</f>
        <v>8</v>
      </c>
      <c r="AE32" s="164">
        <f>IF(AE31="","",VLOOKUP(AE31,【記載例】シフト記号表!$C$6:$L$47,10,FALSE))</f>
        <v>8</v>
      </c>
      <c r="AF32" s="164">
        <f>IF(AF31="","",VLOOKUP(AF31,【記載例】シフト記号表!$C$6:$L$47,10,FALSE))</f>
        <v>8</v>
      </c>
      <c r="AG32" s="164">
        <f>IF(AG31="","",VLOOKUP(AG31,【記載例】シフト記号表!$C$6:$L$47,10,FALSE))</f>
        <v>8</v>
      </c>
      <c r="AH32" s="164" t="str">
        <f>IF(AH31="","",VLOOKUP(AH31,【記載例】シフト記号表!$C$6:$L$47,10,FALSE))</f>
        <v/>
      </c>
      <c r="AI32" s="164" t="str">
        <f>IF(AI31="","",VLOOKUP(AI31,【記載例】シフト記号表!$C$6:$L$47,10,FALSE))</f>
        <v/>
      </c>
      <c r="AJ32" s="165">
        <f>IF(AJ31="","",VLOOKUP(AJ31,【記載例】シフト記号表!$C$6:$L$47,10,FALSE))</f>
        <v>8</v>
      </c>
      <c r="AK32" s="163">
        <f>IF(AK31="","",VLOOKUP(AK31,【記載例】シフト記号表!$C$6:$L$47,10,FALSE))</f>
        <v>8</v>
      </c>
      <c r="AL32" s="164">
        <f>IF(AL31="","",VLOOKUP(AL31,【記載例】シフト記号表!$C$6:$L$47,10,FALSE))</f>
        <v>8</v>
      </c>
      <c r="AM32" s="164">
        <f>IF(AM31="","",VLOOKUP(AM31,【記載例】シフト記号表!$C$6:$L$47,10,FALSE))</f>
        <v>8</v>
      </c>
      <c r="AN32" s="164">
        <f>IF(AN31="","",VLOOKUP(AN31,【記載例】シフト記号表!$C$6:$L$47,10,FALSE))</f>
        <v>8</v>
      </c>
      <c r="AO32" s="164" t="str">
        <f>IF(AO31="","",VLOOKUP(AO31,【記載例】シフト記号表!$C$6:$L$47,10,FALSE))</f>
        <v/>
      </c>
      <c r="AP32" s="164" t="str">
        <f>IF(AP31="","",VLOOKUP(AP31,【記載例】シフト記号表!$C$6:$L$47,10,FALSE))</f>
        <v/>
      </c>
      <c r="AQ32" s="165">
        <f>IF(AQ31="","",VLOOKUP(AQ31,【記載例】シフト記号表!$C$6:$L$47,10,FALSE))</f>
        <v>8</v>
      </c>
      <c r="AR32" s="163">
        <f>IF(AR31="","",VLOOKUP(AR31,【記載例】シフト記号表!$C$6:$L$47,10,FALSE))</f>
        <v>8</v>
      </c>
      <c r="AS32" s="164">
        <f>IF(AS31="","",VLOOKUP(AS31,【記載例】シフト記号表!$C$6:$L$47,10,FALSE))</f>
        <v>8</v>
      </c>
      <c r="AT32" s="164">
        <f>IF(AT31="","",VLOOKUP(AT31,【記載例】シフト記号表!$C$6:$L$47,10,FALSE))</f>
        <v>8</v>
      </c>
      <c r="AU32" s="164">
        <f>IF(AU31="","",VLOOKUP(AU31,【記載例】シフト記号表!$C$6:$L$47,10,FALSE))</f>
        <v>8</v>
      </c>
      <c r="AV32" s="164" t="str">
        <f>IF(AV31="","",VLOOKUP(AV31,【記載例】シフト記号表!$C$6:$L$47,10,FALSE))</f>
        <v/>
      </c>
      <c r="AW32" s="164" t="str">
        <f>IF(AW31="","",VLOOKUP(AW31,【記載例】シフト記号表!$C$6:$L$47,10,FALSE))</f>
        <v/>
      </c>
      <c r="AX32" s="165">
        <f>IF(AX31="","",VLOOKUP(AX31,【記載例】シフト記号表!$C$6:$L$47,10,FALSE))</f>
        <v>8</v>
      </c>
      <c r="AY32" s="163" t="str">
        <f>IF(AY31="","",VLOOKUP(AY31,【記載例】シフト記号表!$C$6:$L$47,10,FALSE))</f>
        <v/>
      </c>
      <c r="AZ32" s="164" t="str">
        <f>IF(AZ31="","",VLOOKUP(AZ31,【記載例】シフト記号表!$C$6:$L$47,10,FALSE))</f>
        <v/>
      </c>
      <c r="BA32" s="164" t="str">
        <f>IF(BA31="","",VLOOKUP(BA31,【記載例】シフト記号表!$C$6:$L$47,10,FALSE))</f>
        <v/>
      </c>
      <c r="BB32" s="260">
        <f>IF($BE$3="４週",SUM(W32:AX32),IF($BE$3="暦月",SUM(W32:BA32),""))</f>
        <v>160</v>
      </c>
      <c r="BC32" s="261"/>
      <c r="BD32" s="262">
        <f>IF($BE$3="４週",BB32/4,IF($BE$3="暦月",(BB32/($BE$8/7)),""))</f>
        <v>37.333333333333336</v>
      </c>
      <c r="BE32" s="261"/>
      <c r="BF32" s="195">
        <v>43922</v>
      </c>
      <c r="BG32" s="196"/>
      <c r="BH32" s="196"/>
      <c r="BI32" s="196"/>
      <c r="BJ32" s="197"/>
    </row>
    <row r="33" spans="2:62" ht="20.25" customHeight="1" x14ac:dyDescent="0.4">
      <c r="B33" s="263">
        <f t="shared" si="4"/>
        <v>10</v>
      </c>
      <c r="C33" s="265" t="s">
        <v>190</v>
      </c>
      <c r="D33" s="266"/>
      <c r="E33" s="153"/>
      <c r="F33" s="154"/>
      <c r="G33" s="153"/>
      <c r="H33" s="154"/>
      <c r="I33" s="269" t="s">
        <v>88</v>
      </c>
      <c r="J33" s="270"/>
      <c r="K33" s="273" t="s">
        <v>89</v>
      </c>
      <c r="L33" s="274"/>
      <c r="M33" s="274"/>
      <c r="N33" s="266"/>
      <c r="O33" s="253" t="s">
        <v>130</v>
      </c>
      <c r="P33" s="254"/>
      <c r="Q33" s="254"/>
      <c r="R33" s="254"/>
      <c r="S33" s="255"/>
      <c r="T33" s="176" t="s">
        <v>18</v>
      </c>
      <c r="U33" s="112"/>
      <c r="V33" s="113"/>
      <c r="W33" s="99" t="s">
        <v>39</v>
      </c>
      <c r="X33" s="100" t="s">
        <v>201</v>
      </c>
      <c r="Y33" s="100"/>
      <c r="Z33" s="100"/>
      <c r="AA33" s="100" t="s">
        <v>201</v>
      </c>
      <c r="AB33" s="100" t="s">
        <v>39</v>
      </c>
      <c r="AC33" s="101" t="s">
        <v>201</v>
      </c>
      <c r="AD33" s="99" t="s">
        <v>39</v>
      </c>
      <c r="AE33" s="100" t="s">
        <v>201</v>
      </c>
      <c r="AF33" s="100"/>
      <c r="AG33" s="100"/>
      <c r="AH33" s="100" t="s">
        <v>201</v>
      </c>
      <c r="AI33" s="100" t="s">
        <v>39</v>
      </c>
      <c r="AJ33" s="101" t="s">
        <v>201</v>
      </c>
      <c r="AK33" s="99" t="s">
        <v>39</v>
      </c>
      <c r="AL33" s="100" t="s">
        <v>201</v>
      </c>
      <c r="AM33" s="100"/>
      <c r="AN33" s="100"/>
      <c r="AO33" s="100" t="s">
        <v>201</v>
      </c>
      <c r="AP33" s="100" t="s">
        <v>39</v>
      </c>
      <c r="AQ33" s="101" t="s">
        <v>201</v>
      </c>
      <c r="AR33" s="99" t="s">
        <v>39</v>
      </c>
      <c r="AS33" s="100" t="s">
        <v>201</v>
      </c>
      <c r="AT33" s="100"/>
      <c r="AU33" s="100"/>
      <c r="AV33" s="100" t="s">
        <v>201</v>
      </c>
      <c r="AW33" s="100" t="s">
        <v>39</v>
      </c>
      <c r="AX33" s="101" t="s">
        <v>201</v>
      </c>
      <c r="AY33" s="99"/>
      <c r="AZ33" s="100"/>
      <c r="BA33" s="102"/>
      <c r="BB33" s="256"/>
      <c r="BC33" s="257"/>
      <c r="BD33" s="258"/>
      <c r="BE33" s="259"/>
      <c r="BF33" s="192"/>
      <c r="BG33" s="193"/>
      <c r="BH33" s="193"/>
      <c r="BI33" s="193"/>
      <c r="BJ33" s="194"/>
    </row>
    <row r="34" spans="2:62" ht="20.25" customHeight="1" x14ac:dyDescent="0.4">
      <c r="B34" s="264"/>
      <c r="C34" s="267"/>
      <c r="D34" s="268"/>
      <c r="E34" s="153"/>
      <c r="F34" s="154" t="str">
        <f>C33</f>
        <v>訪問介護員</v>
      </c>
      <c r="G34" s="153"/>
      <c r="H34" s="154" t="str">
        <f>I33</f>
        <v>A</v>
      </c>
      <c r="I34" s="271"/>
      <c r="J34" s="272"/>
      <c r="K34" s="275"/>
      <c r="L34" s="276"/>
      <c r="M34" s="276"/>
      <c r="N34" s="268"/>
      <c r="O34" s="253"/>
      <c r="P34" s="254"/>
      <c r="Q34" s="254"/>
      <c r="R34" s="254"/>
      <c r="S34" s="255"/>
      <c r="T34" s="177" t="s">
        <v>161</v>
      </c>
      <c r="U34" s="114"/>
      <c r="V34" s="178"/>
      <c r="W34" s="163">
        <f>IF(W33="","",VLOOKUP(W33,【記載例】シフト記号表!$C$6:$L$47,10,FALSE))</f>
        <v>8</v>
      </c>
      <c r="X34" s="164">
        <f>IF(X33="","",VLOOKUP(X33,【記載例】シフト記号表!$C$6:$L$47,10,FALSE))</f>
        <v>8</v>
      </c>
      <c r="Y34" s="164" t="str">
        <f>IF(Y33="","",VLOOKUP(Y33,【記載例】シフト記号表!$C$6:$L$47,10,FALSE))</f>
        <v/>
      </c>
      <c r="Z34" s="164" t="str">
        <f>IF(Z33="","",VLOOKUP(Z33,【記載例】シフト記号表!$C$6:$L$47,10,FALSE))</f>
        <v/>
      </c>
      <c r="AA34" s="164">
        <f>IF(AA33="","",VLOOKUP(AA33,【記載例】シフト記号表!$C$6:$L$47,10,FALSE))</f>
        <v>8</v>
      </c>
      <c r="AB34" s="164">
        <f>IF(AB33="","",VLOOKUP(AB33,【記載例】シフト記号表!$C$6:$L$47,10,FALSE))</f>
        <v>8</v>
      </c>
      <c r="AC34" s="165">
        <f>IF(AC33="","",VLOOKUP(AC33,【記載例】シフト記号表!$C$6:$L$47,10,FALSE))</f>
        <v>8</v>
      </c>
      <c r="AD34" s="163">
        <f>IF(AD33="","",VLOOKUP(AD33,【記載例】シフト記号表!$C$6:$L$47,10,FALSE))</f>
        <v>8</v>
      </c>
      <c r="AE34" s="164">
        <f>IF(AE33="","",VLOOKUP(AE33,【記載例】シフト記号表!$C$6:$L$47,10,FALSE))</f>
        <v>8</v>
      </c>
      <c r="AF34" s="164" t="str">
        <f>IF(AF33="","",VLOOKUP(AF33,【記載例】シフト記号表!$C$6:$L$47,10,FALSE))</f>
        <v/>
      </c>
      <c r="AG34" s="164" t="str">
        <f>IF(AG33="","",VLOOKUP(AG33,【記載例】シフト記号表!$C$6:$L$47,10,FALSE))</f>
        <v/>
      </c>
      <c r="AH34" s="164">
        <f>IF(AH33="","",VLOOKUP(AH33,【記載例】シフト記号表!$C$6:$L$47,10,FALSE))</f>
        <v>8</v>
      </c>
      <c r="AI34" s="164">
        <f>IF(AI33="","",VLOOKUP(AI33,【記載例】シフト記号表!$C$6:$L$47,10,FALSE))</f>
        <v>8</v>
      </c>
      <c r="AJ34" s="165">
        <f>IF(AJ33="","",VLOOKUP(AJ33,【記載例】シフト記号表!$C$6:$L$47,10,FALSE))</f>
        <v>8</v>
      </c>
      <c r="AK34" s="163">
        <f>IF(AK33="","",VLOOKUP(AK33,【記載例】シフト記号表!$C$6:$L$47,10,FALSE))</f>
        <v>8</v>
      </c>
      <c r="AL34" s="164">
        <f>IF(AL33="","",VLOOKUP(AL33,【記載例】シフト記号表!$C$6:$L$47,10,FALSE))</f>
        <v>8</v>
      </c>
      <c r="AM34" s="164" t="str">
        <f>IF(AM33="","",VLOOKUP(AM33,【記載例】シフト記号表!$C$6:$L$47,10,FALSE))</f>
        <v/>
      </c>
      <c r="AN34" s="164" t="str">
        <f>IF(AN33="","",VLOOKUP(AN33,【記載例】シフト記号表!$C$6:$L$47,10,FALSE))</f>
        <v/>
      </c>
      <c r="AO34" s="164">
        <f>IF(AO33="","",VLOOKUP(AO33,【記載例】シフト記号表!$C$6:$L$47,10,FALSE))</f>
        <v>8</v>
      </c>
      <c r="AP34" s="164">
        <f>IF(AP33="","",VLOOKUP(AP33,【記載例】シフト記号表!$C$6:$L$47,10,FALSE))</f>
        <v>8</v>
      </c>
      <c r="AQ34" s="165">
        <f>IF(AQ33="","",VLOOKUP(AQ33,【記載例】シフト記号表!$C$6:$L$47,10,FALSE))</f>
        <v>8</v>
      </c>
      <c r="AR34" s="163">
        <f>IF(AR33="","",VLOOKUP(AR33,【記載例】シフト記号表!$C$6:$L$47,10,FALSE))</f>
        <v>8</v>
      </c>
      <c r="AS34" s="164">
        <f>IF(AS33="","",VLOOKUP(AS33,【記載例】シフト記号表!$C$6:$L$47,10,FALSE))</f>
        <v>8</v>
      </c>
      <c r="AT34" s="164" t="str">
        <f>IF(AT33="","",VLOOKUP(AT33,【記載例】シフト記号表!$C$6:$L$47,10,FALSE))</f>
        <v/>
      </c>
      <c r="AU34" s="164" t="str">
        <f>IF(AU33="","",VLOOKUP(AU33,【記載例】シフト記号表!$C$6:$L$47,10,FALSE))</f>
        <v/>
      </c>
      <c r="AV34" s="164">
        <f>IF(AV33="","",VLOOKUP(AV33,【記載例】シフト記号表!$C$6:$L$47,10,FALSE))</f>
        <v>8</v>
      </c>
      <c r="AW34" s="164">
        <f>IF(AW33="","",VLOOKUP(AW33,【記載例】シフト記号表!$C$6:$L$47,10,FALSE))</f>
        <v>8</v>
      </c>
      <c r="AX34" s="165">
        <f>IF(AX33="","",VLOOKUP(AX33,【記載例】シフト記号表!$C$6:$L$47,10,FALSE))</f>
        <v>8</v>
      </c>
      <c r="AY34" s="163" t="str">
        <f>IF(AY33="","",VLOOKUP(AY33,【記載例】シフト記号表!$C$6:$L$47,10,FALSE))</f>
        <v/>
      </c>
      <c r="AZ34" s="164" t="str">
        <f>IF(AZ33="","",VLOOKUP(AZ33,【記載例】シフト記号表!$C$6:$L$47,10,FALSE))</f>
        <v/>
      </c>
      <c r="BA34" s="164" t="str">
        <f>IF(BA33="","",VLOOKUP(BA33,【記載例】シフト記号表!$C$6:$L$47,10,FALSE))</f>
        <v/>
      </c>
      <c r="BB34" s="260">
        <f>IF($BE$3="４週",SUM(W34:AX34),IF($BE$3="暦月",SUM(W34:BA34),""))</f>
        <v>160</v>
      </c>
      <c r="BC34" s="261"/>
      <c r="BD34" s="262">
        <f>IF($BE$3="４週",BB34/4,IF($BE$3="暦月",(BB34/($BE$8/7)),""))</f>
        <v>37.333333333333336</v>
      </c>
      <c r="BE34" s="261"/>
      <c r="BF34" s="195">
        <v>43922</v>
      </c>
      <c r="BG34" s="196"/>
      <c r="BH34" s="196"/>
      <c r="BI34" s="196"/>
      <c r="BJ34" s="197"/>
    </row>
    <row r="35" spans="2:62" ht="20.25" customHeight="1" x14ac:dyDescent="0.4">
      <c r="B35" s="263">
        <f t="shared" si="5"/>
        <v>11</v>
      </c>
      <c r="C35" s="265" t="s">
        <v>190</v>
      </c>
      <c r="D35" s="266"/>
      <c r="E35" s="153"/>
      <c r="F35" s="154"/>
      <c r="G35" s="153"/>
      <c r="H35" s="154"/>
      <c r="I35" s="269" t="s">
        <v>88</v>
      </c>
      <c r="J35" s="270"/>
      <c r="K35" s="273" t="s">
        <v>19</v>
      </c>
      <c r="L35" s="274"/>
      <c r="M35" s="274"/>
      <c r="N35" s="266"/>
      <c r="O35" s="253" t="s">
        <v>131</v>
      </c>
      <c r="P35" s="254"/>
      <c r="Q35" s="254"/>
      <c r="R35" s="254"/>
      <c r="S35" s="255"/>
      <c r="T35" s="176" t="s">
        <v>18</v>
      </c>
      <c r="U35" s="112"/>
      <c r="V35" s="113"/>
      <c r="W35" s="99" t="s">
        <v>40</v>
      </c>
      <c r="X35" s="100" t="s">
        <v>40</v>
      </c>
      <c r="Y35" s="100"/>
      <c r="Z35" s="100"/>
      <c r="AA35" s="100" t="s">
        <v>202</v>
      </c>
      <c r="AB35" s="100" t="s">
        <v>40</v>
      </c>
      <c r="AC35" s="101" t="s">
        <v>40</v>
      </c>
      <c r="AD35" s="99" t="s">
        <v>40</v>
      </c>
      <c r="AE35" s="100" t="s">
        <v>40</v>
      </c>
      <c r="AF35" s="100"/>
      <c r="AG35" s="100"/>
      <c r="AH35" s="100" t="s">
        <v>202</v>
      </c>
      <c r="AI35" s="100" t="s">
        <v>40</v>
      </c>
      <c r="AJ35" s="101" t="s">
        <v>40</v>
      </c>
      <c r="AK35" s="99" t="s">
        <v>40</v>
      </c>
      <c r="AL35" s="100" t="s">
        <v>40</v>
      </c>
      <c r="AM35" s="100"/>
      <c r="AN35" s="100"/>
      <c r="AO35" s="100" t="s">
        <v>202</v>
      </c>
      <c r="AP35" s="100" t="s">
        <v>40</v>
      </c>
      <c r="AQ35" s="101" t="s">
        <v>40</v>
      </c>
      <c r="AR35" s="99" t="s">
        <v>40</v>
      </c>
      <c r="AS35" s="100" t="s">
        <v>40</v>
      </c>
      <c r="AT35" s="100"/>
      <c r="AU35" s="100"/>
      <c r="AV35" s="100" t="s">
        <v>202</v>
      </c>
      <c r="AW35" s="100" t="s">
        <v>40</v>
      </c>
      <c r="AX35" s="101" t="s">
        <v>40</v>
      </c>
      <c r="AY35" s="99"/>
      <c r="AZ35" s="100"/>
      <c r="BA35" s="102"/>
      <c r="BB35" s="256"/>
      <c r="BC35" s="257"/>
      <c r="BD35" s="258"/>
      <c r="BE35" s="259"/>
      <c r="BF35" s="192"/>
      <c r="BG35" s="193"/>
      <c r="BH35" s="193"/>
      <c r="BI35" s="193"/>
      <c r="BJ35" s="194"/>
    </row>
    <row r="36" spans="2:62" ht="20.25" customHeight="1" x14ac:dyDescent="0.4">
      <c r="B36" s="264"/>
      <c r="C36" s="267"/>
      <c r="D36" s="268"/>
      <c r="E36" s="153"/>
      <c r="F36" s="154" t="str">
        <f>C35</f>
        <v>訪問介護員</v>
      </c>
      <c r="G36" s="153"/>
      <c r="H36" s="154" t="str">
        <f>I35</f>
        <v>A</v>
      </c>
      <c r="I36" s="271"/>
      <c r="J36" s="272"/>
      <c r="K36" s="275"/>
      <c r="L36" s="276"/>
      <c r="M36" s="276"/>
      <c r="N36" s="268"/>
      <c r="O36" s="253"/>
      <c r="P36" s="254"/>
      <c r="Q36" s="254"/>
      <c r="R36" s="254"/>
      <c r="S36" s="255"/>
      <c r="T36" s="177" t="s">
        <v>161</v>
      </c>
      <c r="U36" s="114"/>
      <c r="V36" s="178"/>
      <c r="W36" s="163">
        <f>IF(W35="","",VLOOKUP(W35,【記載例】シフト記号表!$C$6:$L$47,10,FALSE))</f>
        <v>8.0000000000000018</v>
      </c>
      <c r="X36" s="164">
        <f>IF(X35="","",VLOOKUP(X35,【記載例】シフト記号表!$C$6:$L$47,10,FALSE))</f>
        <v>8.0000000000000018</v>
      </c>
      <c r="Y36" s="164" t="str">
        <f>IF(Y35="","",VLOOKUP(Y35,【記載例】シフト記号表!$C$6:$L$47,10,FALSE))</f>
        <v/>
      </c>
      <c r="Z36" s="164" t="str">
        <f>IF(Z35="","",VLOOKUP(Z35,【記載例】シフト記号表!$C$6:$L$47,10,FALSE))</f>
        <v/>
      </c>
      <c r="AA36" s="164">
        <f>IF(AA35="","",VLOOKUP(AA35,【記載例】シフト記号表!$C$6:$L$47,10,FALSE))</f>
        <v>8.0000000000000018</v>
      </c>
      <c r="AB36" s="164">
        <f>IF(AB35="","",VLOOKUP(AB35,【記載例】シフト記号表!$C$6:$L$47,10,FALSE))</f>
        <v>8.0000000000000018</v>
      </c>
      <c r="AC36" s="165">
        <f>IF(AC35="","",VLOOKUP(AC35,【記載例】シフト記号表!$C$6:$L$47,10,FALSE))</f>
        <v>8.0000000000000018</v>
      </c>
      <c r="AD36" s="163">
        <f>IF(AD35="","",VLOOKUP(AD35,【記載例】シフト記号表!$C$6:$L$47,10,FALSE))</f>
        <v>8.0000000000000018</v>
      </c>
      <c r="AE36" s="164">
        <f>IF(AE35="","",VLOOKUP(AE35,【記載例】シフト記号表!$C$6:$L$47,10,FALSE))</f>
        <v>8.0000000000000018</v>
      </c>
      <c r="AF36" s="164" t="str">
        <f>IF(AF35="","",VLOOKUP(AF35,【記載例】シフト記号表!$C$6:$L$47,10,FALSE))</f>
        <v/>
      </c>
      <c r="AG36" s="164" t="str">
        <f>IF(AG35="","",VLOOKUP(AG35,【記載例】シフト記号表!$C$6:$L$47,10,FALSE))</f>
        <v/>
      </c>
      <c r="AH36" s="164">
        <f>IF(AH35="","",VLOOKUP(AH35,【記載例】シフト記号表!$C$6:$L$47,10,FALSE))</f>
        <v>8.0000000000000018</v>
      </c>
      <c r="AI36" s="164">
        <f>IF(AI35="","",VLOOKUP(AI35,【記載例】シフト記号表!$C$6:$L$47,10,FALSE))</f>
        <v>8.0000000000000018</v>
      </c>
      <c r="AJ36" s="165">
        <f>IF(AJ35="","",VLOOKUP(AJ35,【記載例】シフト記号表!$C$6:$L$47,10,FALSE))</f>
        <v>8.0000000000000018</v>
      </c>
      <c r="AK36" s="163">
        <f>IF(AK35="","",VLOOKUP(AK35,【記載例】シフト記号表!$C$6:$L$47,10,FALSE))</f>
        <v>8.0000000000000018</v>
      </c>
      <c r="AL36" s="164">
        <f>IF(AL35="","",VLOOKUP(AL35,【記載例】シフト記号表!$C$6:$L$47,10,FALSE))</f>
        <v>8.0000000000000018</v>
      </c>
      <c r="AM36" s="164" t="str">
        <f>IF(AM35="","",VLOOKUP(AM35,【記載例】シフト記号表!$C$6:$L$47,10,FALSE))</f>
        <v/>
      </c>
      <c r="AN36" s="164" t="str">
        <f>IF(AN35="","",VLOOKUP(AN35,【記載例】シフト記号表!$C$6:$L$47,10,FALSE))</f>
        <v/>
      </c>
      <c r="AO36" s="164">
        <f>IF(AO35="","",VLOOKUP(AO35,【記載例】シフト記号表!$C$6:$L$47,10,FALSE))</f>
        <v>8.0000000000000018</v>
      </c>
      <c r="AP36" s="164">
        <f>IF(AP35="","",VLOOKUP(AP35,【記載例】シフト記号表!$C$6:$L$47,10,FALSE))</f>
        <v>8.0000000000000018</v>
      </c>
      <c r="AQ36" s="165">
        <f>IF(AQ35="","",VLOOKUP(AQ35,【記載例】シフト記号表!$C$6:$L$47,10,FALSE))</f>
        <v>8.0000000000000018</v>
      </c>
      <c r="AR36" s="163">
        <f>IF(AR35="","",VLOOKUP(AR35,【記載例】シフト記号表!$C$6:$L$47,10,FALSE))</f>
        <v>8.0000000000000018</v>
      </c>
      <c r="AS36" s="164">
        <f>IF(AS35="","",VLOOKUP(AS35,【記載例】シフト記号表!$C$6:$L$47,10,FALSE))</f>
        <v>8.0000000000000018</v>
      </c>
      <c r="AT36" s="164" t="str">
        <f>IF(AT35="","",VLOOKUP(AT35,【記載例】シフト記号表!$C$6:$L$47,10,FALSE))</f>
        <v/>
      </c>
      <c r="AU36" s="164" t="str">
        <f>IF(AU35="","",VLOOKUP(AU35,【記載例】シフト記号表!$C$6:$L$47,10,FALSE))</f>
        <v/>
      </c>
      <c r="AV36" s="164">
        <f>IF(AV35="","",VLOOKUP(AV35,【記載例】シフト記号表!$C$6:$L$47,10,FALSE))</f>
        <v>8.0000000000000018</v>
      </c>
      <c r="AW36" s="164">
        <f>IF(AW35="","",VLOOKUP(AW35,【記載例】シフト記号表!$C$6:$L$47,10,FALSE))</f>
        <v>8.0000000000000018</v>
      </c>
      <c r="AX36" s="165">
        <f>IF(AX35="","",VLOOKUP(AX35,【記載例】シフト記号表!$C$6:$L$47,10,FALSE))</f>
        <v>8.0000000000000018</v>
      </c>
      <c r="AY36" s="163" t="str">
        <f>IF(AY35="","",VLOOKUP(AY35,【記載例】シフト記号表!$C$6:$L$47,10,FALSE))</f>
        <v/>
      </c>
      <c r="AZ36" s="164" t="str">
        <f>IF(AZ35="","",VLOOKUP(AZ35,【記載例】シフト記号表!$C$6:$L$47,10,FALSE))</f>
        <v/>
      </c>
      <c r="BA36" s="164" t="str">
        <f>IF(BA35="","",VLOOKUP(BA35,【記載例】シフト記号表!$C$6:$L$47,10,FALSE))</f>
        <v/>
      </c>
      <c r="BB36" s="260">
        <f>IF($BE$3="４週",SUM(W36:AX36),IF($BE$3="暦月",SUM(W36:BA36),""))</f>
        <v>160.00000000000003</v>
      </c>
      <c r="BC36" s="261"/>
      <c r="BD36" s="262">
        <f>IF($BE$3="４週",BB36/4,IF($BE$3="暦月",(BB36/($BE$8/7)),""))</f>
        <v>37.333333333333343</v>
      </c>
      <c r="BE36" s="261"/>
      <c r="BF36" s="195">
        <v>43922</v>
      </c>
      <c r="BG36" s="196"/>
      <c r="BH36" s="196"/>
      <c r="BI36" s="196"/>
      <c r="BJ36" s="197"/>
    </row>
    <row r="37" spans="2:62" ht="20.25" customHeight="1" x14ac:dyDescent="0.4">
      <c r="B37" s="263">
        <f t="shared" si="4"/>
        <v>12</v>
      </c>
      <c r="C37" s="265" t="s">
        <v>193</v>
      </c>
      <c r="D37" s="266"/>
      <c r="E37" s="153"/>
      <c r="F37" s="154"/>
      <c r="G37" s="153"/>
      <c r="H37" s="154"/>
      <c r="I37" s="269" t="s">
        <v>88</v>
      </c>
      <c r="J37" s="270"/>
      <c r="K37" s="273" t="s">
        <v>180</v>
      </c>
      <c r="L37" s="274"/>
      <c r="M37" s="274"/>
      <c r="N37" s="266"/>
      <c r="O37" s="253" t="s">
        <v>132</v>
      </c>
      <c r="P37" s="254"/>
      <c r="Q37" s="254"/>
      <c r="R37" s="254"/>
      <c r="S37" s="255"/>
      <c r="T37" s="176" t="s">
        <v>18</v>
      </c>
      <c r="U37" s="112"/>
      <c r="V37" s="113"/>
      <c r="W37" s="99" t="s">
        <v>41</v>
      </c>
      <c r="X37" s="100" t="s">
        <v>41</v>
      </c>
      <c r="Y37" s="100"/>
      <c r="Z37" s="100"/>
      <c r="AA37" s="100" t="s">
        <v>203</v>
      </c>
      <c r="AB37" s="100" t="s">
        <v>41</v>
      </c>
      <c r="AC37" s="101" t="s">
        <v>41</v>
      </c>
      <c r="AD37" s="99" t="s">
        <v>41</v>
      </c>
      <c r="AE37" s="100" t="s">
        <v>41</v>
      </c>
      <c r="AF37" s="100"/>
      <c r="AG37" s="100"/>
      <c r="AH37" s="100" t="s">
        <v>203</v>
      </c>
      <c r="AI37" s="100" t="s">
        <v>41</v>
      </c>
      <c r="AJ37" s="101" t="s">
        <v>41</v>
      </c>
      <c r="AK37" s="99" t="s">
        <v>41</v>
      </c>
      <c r="AL37" s="100" t="s">
        <v>41</v>
      </c>
      <c r="AM37" s="100"/>
      <c r="AN37" s="100"/>
      <c r="AO37" s="100" t="s">
        <v>203</v>
      </c>
      <c r="AP37" s="100" t="s">
        <v>41</v>
      </c>
      <c r="AQ37" s="101" t="s">
        <v>41</v>
      </c>
      <c r="AR37" s="99" t="s">
        <v>41</v>
      </c>
      <c r="AS37" s="100" t="s">
        <v>41</v>
      </c>
      <c r="AT37" s="100"/>
      <c r="AU37" s="100"/>
      <c r="AV37" s="100" t="s">
        <v>203</v>
      </c>
      <c r="AW37" s="100" t="s">
        <v>41</v>
      </c>
      <c r="AX37" s="101" t="s">
        <v>41</v>
      </c>
      <c r="AY37" s="99"/>
      <c r="AZ37" s="100"/>
      <c r="BA37" s="102"/>
      <c r="BB37" s="256"/>
      <c r="BC37" s="257"/>
      <c r="BD37" s="258"/>
      <c r="BE37" s="259"/>
      <c r="BF37" s="192"/>
      <c r="BG37" s="193"/>
      <c r="BH37" s="193"/>
      <c r="BI37" s="193"/>
      <c r="BJ37" s="194"/>
    </row>
    <row r="38" spans="2:62" ht="20.25" customHeight="1" x14ac:dyDescent="0.4">
      <c r="B38" s="264"/>
      <c r="C38" s="267"/>
      <c r="D38" s="268"/>
      <c r="E38" s="153"/>
      <c r="F38" s="154" t="str">
        <f>C37</f>
        <v>看護職員</v>
      </c>
      <c r="G38" s="153"/>
      <c r="H38" s="154" t="str">
        <f>I37</f>
        <v>A</v>
      </c>
      <c r="I38" s="271"/>
      <c r="J38" s="272"/>
      <c r="K38" s="275"/>
      <c r="L38" s="276"/>
      <c r="M38" s="276"/>
      <c r="N38" s="268"/>
      <c r="O38" s="253"/>
      <c r="P38" s="254"/>
      <c r="Q38" s="254"/>
      <c r="R38" s="254"/>
      <c r="S38" s="255"/>
      <c r="T38" s="177" t="s">
        <v>161</v>
      </c>
      <c r="U38" s="114"/>
      <c r="V38" s="178"/>
      <c r="W38" s="163">
        <f>IF(W37="","",VLOOKUP(W37,【記載例】シフト記号表!$C$6:$L$47,10,FALSE))</f>
        <v>8</v>
      </c>
      <c r="X38" s="164">
        <f>IF(X37="","",VLOOKUP(X37,【記載例】シフト記号表!$C$6:$L$47,10,FALSE))</f>
        <v>8</v>
      </c>
      <c r="Y38" s="164" t="str">
        <f>IF(Y37="","",VLOOKUP(Y37,【記載例】シフト記号表!$C$6:$L$47,10,FALSE))</f>
        <v/>
      </c>
      <c r="Z38" s="164" t="str">
        <f>IF(Z37="","",VLOOKUP(Z37,【記載例】シフト記号表!$C$6:$L$47,10,FALSE))</f>
        <v/>
      </c>
      <c r="AA38" s="164">
        <f>IF(AA37="","",VLOOKUP(AA37,【記載例】シフト記号表!$C$6:$L$47,10,FALSE))</f>
        <v>8</v>
      </c>
      <c r="AB38" s="164">
        <f>IF(AB37="","",VLOOKUP(AB37,【記載例】シフト記号表!$C$6:$L$47,10,FALSE))</f>
        <v>8</v>
      </c>
      <c r="AC38" s="165">
        <f>IF(AC37="","",VLOOKUP(AC37,【記載例】シフト記号表!$C$6:$L$47,10,FALSE))</f>
        <v>8</v>
      </c>
      <c r="AD38" s="163">
        <f>IF(AD37="","",VLOOKUP(AD37,【記載例】シフト記号表!$C$6:$L$47,10,FALSE))</f>
        <v>8</v>
      </c>
      <c r="AE38" s="164">
        <f>IF(AE37="","",VLOOKUP(AE37,【記載例】シフト記号表!$C$6:$L$47,10,FALSE))</f>
        <v>8</v>
      </c>
      <c r="AF38" s="164" t="str">
        <f>IF(AF37="","",VLOOKUP(AF37,【記載例】シフト記号表!$C$6:$L$47,10,FALSE))</f>
        <v/>
      </c>
      <c r="AG38" s="164" t="str">
        <f>IF(AG37="","",VLOOKUP(AG37,【記載例】シフト記号表!$C$6:$L$47,10,FALSE))</f>
        <v/>
      </c>
      <c r="AH38" s="164">
        <f>IF(AH37="","",VLOOKUP(AH37,【記載例】シフト記号表!$C$6:$L$47,10,FALSE))</f>
        <v>8</v>
      </c>
      <c r="AI38" s="164">
        <f>IF(AI37="","",VLOOKUP(AI37,【記載例】シフト記号表!$C$6:$L$47,10,FALSE))</f>
        <v>8</v>
      </c>
      <c r="AJ38" s="165">
        <f>IF(AJ37="","",VLOOKUP(AJ37,【記載例】シフト記号表!$C$6:$L$47,10,FALSE))</f>
        <v>8</v>
      </c>
      <c r="AK38" s="163">
        <f>IF(AK37="","",VLOOKUP(AK37,【記載例】シフト記号表!$C$6:$L$47,10,FALSE))</f>
        <v>8</v>
      </c>
      <c r="AL38" s="164">
        <f>IF(AL37="","",VLOOKUP(AL37,【記載例】シフト記号表!$C$6:$L$47,10,FALSE))</f>
        <v>8</v>
      </c>
      <c r="AM38" s="164" t="str">
        <f>IF(AM37="","",VLOOKUP(AM37,【記載例】シフト記号表!$C$6:$L$47,10,FALSE))</f>
        <v/>
      </c>
      <c r="AN38" s="164" t="str">
        <f>IF(AN37="","",VLOOKUP(AN37,【記載例】シフト記号表!$C$6:$L$47,10,FALSE))</f>
        <v/>
      </c>
      <c r="AO38" s="164">
        <f>IF(AO37="","",VLOOKUP(AO37,【記載例】シフト記号表!$C$6:$L$47,10,FALSE))</f>
        <v>8</v>
      </c>
      <c r="AP38" s="164">
        <f>IF(AP37="","",VLOOKUP(AP37,【記載例】シフト記号表!$C$6:$L$47,10,FALSE))</f>
        <v>8</v>
      </c>
      <c r="AQ38" s="165">
        <f>IF(AQ37="","",VLOOKUP(AQ37,【記載例】シフト記号表!$C$6:$L$47,10,FALSE))</f>
        <v>8</v>
      </c>
      <c r="AR38" s="163">
        <f>IF(AR37="","",VLOOKUP(AR37,【記載例】シフト記号表!$C$6:$L$47,10,FALSE))</f>
        <v>8</v>
      </c>
      <c r="AS38" s="164">
        <f>IF(AS37="","",VLOOKUP(AS37,【記載例】シフト記号表!$C$6:$L$47,10,FALSE))</f>
        <v>8</v>
      </c>
      <c r="AT38" s="164" t="str">
        <f>IF(AT37="","",VLOOKUP(AT37,【記載例】シフト記号表!$C$6:$L$47,10,FALSE))</f>
        <v/>
      </c>
      <c r="AU38" s="164" t="str">
        <f>IF(AU37="","",VLOOKUP(AU37,【記載例】シフト記号表!$C$6:$L$47,10,FALSE))</f>
        <v/>
      </c>
      <c r="AV38" s="164">
        <f>IF(AV37="","",VLOOKUP(AV37,【記載例】シフト記号表!$C$6:$L$47,10,FALSE))</f>
        <v>8</v>
      </c>
      <c r="AW38" s="164">
        <f>IF(AW37="","",VLOOKUP(AW37,【記載例】シフト記号表!$C$6:$L$47,10,FALSE))</f>
        <v>8</v>
      </c>
      <c r="AX38" s="165">
        <f>IF(AX37="","",VLOOKUP(AX37,【記載例】シフト記号表!$C$6:$L$47,10,FALSE))</f>
        <v>8</v>
      </c>
      <c r="AY38" s="163" t="str">
        <f>IF(AY37="","",VLOOKUP(AY37,【記載例】シフト記号表!$C$6:$L$47,10,FALSE))</f>
        <v/>
      </c>
      <c r="AZ38" s="164" t="str">
        <f>IF(AZ37="","",VLOOKUP(AZ37,【記載例】シフト記号表!$C$6:$L$47,10,FALSE))</f>
        <v/>
      </c>
      <c r="BA38" s="164" t="str">
        <f>IF(BA37="","",VLOOKUP(BA37,【記載例】シフト記号表!$C$6:$L$47,10,FALSE))</f>
        <v/>
      </c>
      <c r="BB38" s="260">
        <f>IF($BE$3="４週",SUM(W38:AX38),IF($BE$3="暦月",SUM(W38:BA38),""))</f>
        <v>160</v>
      </c>
      <c r="BC38" s="261"/>
      <c r="BD38" s="262">
        <f>IF($BE$3="４週",BB38/4,IF($BE$3="暦月",(BB38/($BE$8/7)),""))</f>
        <v>37.333333333333336</v>
      </c>
      <c r="BE38" s="261"/>
      <c r="BF38" s="195">
        <v>43922</v>
      </c>
      <c r="BG38" s="196"/>
      <c r="BH38" s="196"/>
      <c r="BI38" s="196"/>
      <c r="BJ38" s="197"/>
    </row>
    <row r="39" spans="2:62" ht="20.25" customHeight="1" x14ac:dyDescent="0.4">
      <c r="B39" s="263">
        <f t="shared" si="5"/>
        <v>13</v>
      </c>
      <c r="C39" s="265" t="s">
        <v>193</v>
      </c>
      <c r="D39" s="266"/>
      <c r="E39" s="153"/>
      <c r="F39" s="154"/>
      <c r="G39" s="153"/>
      <c r="H39" s="154"/>
      <c r="I39" s="269" t="s">
        <v>88</v>
      </c>
      <c r="J39" s="270"/>
      <c r="K39" s="273" t="s">
        <v>180</v>
      </c>
      <c r="L39" s="274"/>
      <c r="M39" s="274"/>
      <c r="N39" s="266"/>
      <c r="O39" s="253" t="s">
        <v>133</v>
      </c>
      <c r="P39" s="254"/>
      <c r="Q39" s="254"/>
      <c r="R39" s="254"/>
      <c r="S39" s="255"/>
      <c r="T39" s="176" t="s">
        <v>18</v>
      </c>
      <c r="U39" s="112"/>
      <c r="V39" s="113"/>
      <c r="W39" s="99" t="s">
        <v>39</v>
      </c>
      <c r="X39" s="100" t="s">
        <v>39</v>
      </c>
      <c r="Y39" s="100" t="s">
        <v>39</v>
      </c>
      <c r="Z39" s="100" t="s">
        <v>201</v>
      </c>
      <c r="AA39" s="100"/>
      <c r="AB39" s="100"/>
      <c r="AC39" s="101" t="s">
        <v>39</v>
      </c>
      <c r="AD39" s="99" t="s">
        <v>39</v>
      </c>
      <c r="AE39" s="100" t="s">
        <v>39</v>
      </c>
      <c r="AF39" s="100" t="s">
        <v>39</v>
      </c>
      <c r="AG39" s="100" t="s">
        <v>201</v>
      </c>
      <c r="AH39" s="100"/>
      <c r="AI39" s="100"/>
      <c r="AJ39" s="101" t="s">
        <v>39</v>
      </c>
      <c r="AK39" s="99" t="s">
        <v>39</v>
      </c>
      <c r="AL39" s="100" t="s">
        <v>39</v>
      </c>
      <c r="AM39" s="100" t="s">
        <v>39</v>
      </c>
      <c r="AN39" s="100" t="s">
        <v>201</v>
      </c>
      <c r="AO39" s="100"/>
      <c r="AP39" s="100"/>
      <c r="AQ39" s="101" t="s">
        <v>39</v>
      </c>
      <c r="AR39" s="99" t="s">
        <v>39</v>
      </c>
      <c r="AS39" s="100" t="s">
        <v>39</v>
      </c>
      <c r="AT39" s="100" t="s">
        <v>39</v>
      </c>
      <c r="AU39" s="100" t="s">
        <v>201</v>
      </c>
      <c r="AV39" s="100"/>
      <c r="AW39" s="100"/>
      <c r="AX39" s="101" t="s">
        <v>39</v>
      </c>
      <c r="AY39" s="99"/>
      <c r="AZ39" s="100"/>
      <c r="BA39" s="102"/>
      <c r="BB39" s="256"/>
      <c r="BC39" s="257"/>
      <c r="BD39" s="258"/>
      <c r="BE39" s="259"/>
      <c r="BF39" s="192"/>
      <c r="BG39" s="193"/>
      <c r="BH39" s="193"/>
      <c r="BI39" s="193"/>
      <c r="BJ39" s="194"/>
    </row>
    <row r="40" spans="2:62" ht="20.25" customHeight="1" x14ac:dyDescent="0.4">
      <c r="B40" s="264"/>
      <c r="C40" s="267"/>
      <c r="D40" s="268"/>
      <c r="E40" s="153"/>
      <c r="F40" s="154" t="str">
        <f>C39</f>
        <v>看護職員</v>
      </c>
      <c r="G40" s="153"/>
      <c r="H40" s="154" t="str">
        <f>I39</f>
        <v>A</v>
      </c>
      <c r="I40" s="271"/>
      <c r="J40" s="272"/>
      <c r="K40" s="275"/>
      <c r="L40" s="276"/>
      <c r="M40" s="276"/>
      <c r="N40" s="268"/>
      <c r="O40" s="253"/>
      <c r="P40" s="254"/>
      <c r="Q40" s="254"/>
      <c r="R40" s="254"/>
      <c r="S40" s="255"/>
      <c r="T40" s="177" t="s">
        <v>161</v>
      </c>
      <c r="U40" s="114"/>
      <c r="V40" s="178"/>
      <c r="W40" s="163">
        <f>IF(W39="","",VLOOKUP(W39,【記載例】シフト記号表!$C$6:$L$47,10,FALSE))</f>
        <v>8</v>
      </c>
      <c r="X40" s="164">
        <f>IF(X39="","",VLOOKUP(X39,【記載例】シフト記号表!$C$6:$L$47,10,FALSE))</f>
        <v>8</v>
      </c>
      <c r="Y40" s="164">
        <f>IF(Y39="","",VLOOKUP(Y39,【記載例】シフト記号表!$C$6:$L$47,10,FALSE))</f>
        <v>8</v>
      </c>
      <c r="Z40" s="164">
        <f>IF(Z39="","",VLOOKUP(Z39,【記載例】シフト記号表!$C$6:$L$47,10,FALSE))</f>
        <v>8</v>
      </c>
      <c r="AA40" s="164" t="str">
        <f>IF(AA39="","",VLOOKUP(AA39,【記載例】シフト記号表!$C$6:$L$47,10,FALSE))</f>
        <v/>
      </c>
      <c r="AB40" s="164" t="str">
        <f>IF(AB39="","",VLOOKUP(AB39,【記載例】シフト記号表!$C$6:$L$47,10,FALSE))</f>
        <v/>
      </c>
      <c r="AC40" s="165">
        <f>IF(AC39="","",VLOOKUP(AC39,【記載例】シフト記号表!$C$6:$L$47,10,FALSE))</f>
        <v>8</v>
      </c>
      <c r="AD40" s="163">
        <f>IF(AD39="","",VLOOKUP(AD39,【記載例】シフト記号表!$C$6:$L$47,10,FALSE))</f>
        <v>8</v>
      </c>
      <c r="AE40" s="164">
        <f>IF(AE39="","",VLOOKUP(AE39,【記載例】シフト記号表!$C$6:$L$47,10,FALSE))</f>
        <v>8</v>
      </c>
      <c r="AF40" s="164">
        <f>IF(AF39="","",VLOOKUP(AF39,【記載例】シフト記号表!$C$6:$L$47,10,FALSE))</f>
        <v>8</v>
      </c>
      <c r="AG40" s="164">
        <f>IF(AG39="","",VLOOKUP(AG39,【記載例】シフト記号表!$C$6:$L$47,10,FALSE))</f>
        <v>8</v>
      </c>
      <c r="AH40" s="164" t="str">
        <f>IF(AH39="","",VLOOKUP(AH39,【記載例】シフト記号表!$C$6:$L$47,10,FALSE))</f>
        <v/>
      </c>
      <c r="AI40" s="164" t="str">
        <f>IF(AI39="","",VLOOKUP(AI39,【記載例】シフト記号表!$C$6:$L$47,10,FALSE))</f>
        <v/>
      </c>
      <c r="AJ40" s="165">
        <f>IF(AJ39="","",VLOOKUP(AJ39,【記載例】シフト記号表!$C$6:$L$47,10,FALSE))</f>
        <v>8</v>
      </c>
      <c r="AK40" s="163">
        <f>IF(AK39="","",VLOOKUP(AK39,【記載例】シフト記号表!$C$6:$L$47,10,FALSE))</f>
        <v>8</v>
      </c>
      <c r="AL40" s="164">
        <f>IF(AL39="","",VLOOKUP(AL39,【記載例】シフト記号表!$C$6:$L$47,10,FALSE))</f>
        <v>8</v>
      </c>
      <c r="AM40" s="164">
        <f>IF(AM39="","",VLOOKUP(AM39,【記載例】シフト記号表!$C$6:$L$47,10,FALSE))</f>
        <v>8</v>
      </c>
      <c r="AN40" s="164">
        <f>IF(AN39="","",VLOOKUP(AN39,【記載例】シフト記号表!$C$6:$L$47,10,FALSE))</f>
        <v>8</v>
      </c>
      <c r="AO40" s="164" t="str">
        <f>IF(AO39="","",VLOOKUP(AO39,【記載例】シフト記号表!$C$6:$L$47,10,FALSE))</f>
        <v/>
      </c>
      <c r="AP40" s="164" t="str">
        <f>IF(AP39="","",VLOOKUP(AP39,【記載例】シフト記号表!$C$6:$L$47,10,FALSE))</f>
        <v/>
      </c>
      <c r="AQ40" s="165">
        <f>IF(AQ39="","",VLOOKUP(AQ39,【記載例】シフト記号表!$C$6:$L$47,10,FALSE))</f>
        <v>8</v>
      </c>
      <c r="AR40" s="163">
        <f>IF(AR39="","",VLOOKUP(AR39,【記載例】シフト記号表!$C$6:$L$47,10,FALSE))</f>
        <v>8</v>
      </c>
      <c r="AS40" s="164">
        <f>IF(AS39="","",VLOOKUP(AS39,【記載例】シフト記号表!$C$6:$L$47,10,FALSE))</f>
        <v>8</v>
      </c>
      <c r="AT40" s="164">
        <f>IF(AT39="","",VLOOKUP(AT39,【記載例】シフト記号表!$C$6:$L$47,10,FALSE))</f>
        <v>8</v>
      </c>
      <c r="AU40" s="164">
        <f>IF(AU39="","",VLOOKUP(AU39,【記載例】シフト記号表!$C$6:$L$47,10,FALSE))</f>
        <v>8</v>
      </c>
      <c r="AV40" s="164" t="str">
        <f>IF(AV39="","",VLOOKUP(AV39,【記載例】シフト記号表!$C$6:$L$47,10,FALSE))</f>
        <v/>
      </c>
      <c r="AW40" s="164" t="str">
        <f>IF(AW39="","",VLOOKUP(AW39,【記載例】シフト記号表!$C$6:$L$47,10,FALSE))</f>
        <v/>
      </c>
      <c r="AX40" s="165">
        <f>IF(AX39="","",VLOOKUP(AX39,【記載例】シフト記号表!$C$6:$L$47,10,FALSE))</f>
        <v>8</v>
      </c>
      <c r="AY40" s="163" t="str">
        <f>IF(AY39="","",VLOOKUP(AY39,【記載例】シフト記号表!$C$6:$L$47,10,FALSE))</f>
        <v/>
      </c>
      <c r="AZ40" s="164" t="str">
        <f>IF(AZ39="","",VLOOKUP(AZ39,【記載例】シフト記号表!$C$6:$L$47,10,FALSE))</f>
        <v/>
      </c>
      <c r="BA40" s="164" t="str">
        <f>IF(BA39="","",VLOOKUP(BA39,【記載例】シフト記号表!$C$6:$L$47,10,FALSE))</f>
        <v/>
      </c>
      <c r="BB40" s="260">
        <f>IF($BE$3="４週",SUM(W40:AX40),IF($BE$3="暦月",SUM(W40:BA40),""))</f>
        <v>160</v>
      </c>
      <c r="BC40" s="261"/>
      <c r="BD40" s="262">
        <f>IF($BE$3="４週",BB40/4,IF($BE$3="暦月",(BB40/($BE$8/7)),""))</f>
        <v>37.333333333333336</v>
      </c>
      <c r="BE40" s="261"/>
      <c r="BF40" s="195">
        <v>43922</v>
      </c>
      <c r="BG40" s="196"/>
      <c r="BH40" s="196"/>
      <c r="BI40" s="196"/>
      <c r="BJ40" s="197"/>
    </row>
    <row r="41" spans="2:62" ht="20.25" customHeight="1" x14ac:dyDescent="0.4">
      <c r="B41" s="263">
        <f t="shared" si="4"/>
        <v>14</v>
      </c>
      <c r="C41" s="265"/>
      <c r="D41" s="266"/>
      <c r="E41" s="153"/>
      <c r="F41" s="154"/>
      <c r="G41" s="153"/>
      <c r="H41" s="154"/>
      <c r="I41" s="269"/>
      <c r="J41" s="270"/>
      <c r="K41" s="273"/>
      <c r="L41" s="274"/>
      <c r="M41" s="274"/>
      <c r="N41" s="266"/>
      <c r="O41" s="253"/>
      <c r="P41" s="254"/>
      <c r="Q41" s="254"/>
      <c r="R41" s="254"/>
      <c r="S41" s="255"/>
      <c r="T41" s="176"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56"/>
      <c r="BC41" s="257"/>
      <c r="BD41" s="258"/>
      <c r="BE41" s="259"/>
      <c r="BF41" s="192"/>
      <c r="BG41" s="193"/>
      <c r="BH41" s="193"/>
      <c r="BI41" s="193"/>
      <c r="BJ41" s="194"/>
    </row>
    <row r="42" spans="2:62" ht="20.25" customHeight="1" x14ac:dyDescent="0.4">
      <c r="B42" s="264"/>
      <c r="C42" s="267"/>
      <c r="D42" s="268"/>
      <c r="E42" s="153"/>
      <c r="F42" s="154"/>
      <c r="G42" s="153"/>
      <c r="H42" s="154"/>
      <c r="I42" s="271"/>
      <c r="J42" s="272"/>
      <c r="K42" s="275"/>
      <c r="L42" s="276"/>
      <c r="M42" s="276"/>
      <c r="N42" s="268"/>
      <c r="O42" s="253"/>
      <c r="P42" s="254"/>
      <c r="Q42" s="254"/>
      <c r="R42" s="254"/>
      <c r="S42" s="255"/>
      <c r="T42" s="177" t="s">
        <v>161</v>
      </c>
      <c r="U42" s="114"/>
      <c r="V42" s="178"/>
      <c r="W42" s="163" t="str">
        <f>IF(W41="","",VLOOKUP(W41,【記載例】シフト記号表!$C$6:$L$47,10,FALSE))</f>
        <v/>
      </c>
      <c r="X42" s="164" t="str">
        <f>IF(X41="","",VLOOKUP(X41,【記載例】シフト記号表!$C$6:$L$47,10,FALSE))</f>
        <v/>
      </c>
      <c r="Y42" s="164" t="str">
        <f>IF(Y41="","",VLOOKUP(Y41,【記載例】シフト記号表!$C$6:$L$47,10,FALSE))</f>
        <v/>
      </c>
      <c r="Z42" s="164" t="str">
        <f>IF(Z41="","",VLOOKUP(Z41,【記載例】シフト記号表!$C$6:$L$47,10,FALSE))</f>
        <v/>
      </c>
      <c r="AA42" s="164" t="str">
        <f>IF(AA41="","",VLOOKUP(AA41,【記載例】シフト記号表!$C$6:$L$47,10,FALSE))</f>
        <v/>
      </c>
      <c r="AB42" s="164" t="str">
        <f>IF(AB41="","",VLOOKUP(AB41,【記載例】シフト記号表!$C$6:$L$47,10,FALSE))</f>
        <v/>
      </c>
      <c r="AC42" s="165" t="str">
        <f>IF(AC41="","",VLOOKUP(AC41,【記載例】シフト記号表!$C$6:$L$47,10,FALSE))</f>
        <v/>
      </c>
      <c r="AD42" s="163" t="str">
        <f>IF(AD41="","",VLOOKUP(AD41,【記載例】シフト記号表!$C$6:$L$47,10,FALSE))</f>
        <v/>
      </c>
      <c r="AE42" s="164" t="str">
        <f>IF(AE41="","",VLOOKUP(AE41,【記載例】シフト記号表!$C$6:$L$47,10,FALSE))</f>
        <v/>
      </c>
      <c r="AF42" s="164" t="str">
        <f>IF(AF41="","",VLOOKUP(AF41,【記載例】シフト記号表!$C$6:$L$47,10,FALSE))</f>
        <v/>
      </c>
      <c r="AG42" s="164" t="str">
        <f>IF(AG41="","",VLOOKUP(AG41,【記載例】シフト記号表!$C$6:$L$47,10,FALSE))</f>
        <v/>
      </c>
      <c r="AH42" s="164" t="str">
        <f>IF(AH41="","",VLOOKUP(AH41,【記載例】シフト記号表!$C$6:$L$47,10,FALSE))</f>
        <v/>
      </c>
      <c r="AI42" s="164" t="str">
        <f>IF(AI41="","",VLOOKUP(AI41,【記載例】シフト記号表!$C$6:$L$47,10,FALSE))</f>
        <v/>
      </c>
      <c r="AJ42" s="165" t="str">
        <f>IF(AJ41="","",VLOOKUP(AJ41,【記載例】シフト記号表!$C$6:$L$47,10,FALSE))</f>
        <v/>
      </c>
      <c r="AK42" s="163" t="str">
        <f>IF(AK41="","",VLOOKUP(AK41,【記載例】シフト記号表!$C$6:$L$47,10,FALSE))</f>
        <v/>
      </c>
      <c r="AL42" s="164" t="str">
        <f>IF(AL41="","",VLOOKUP(AL41,【記載例】シフト記号表!$C$6:$L$47,10,FALSE))</f>
        <v/>
      </c>
      <c r="AM42" s="164" t="str">
        <f>IF(AM41="","",VLOOKUP(AM41,【記載例】シフト記号表!$C$6:$L$47,10,FALSE))</f>
        <v/>
      </c>
      <c r="AN42" s="164" t="str">
        <f>IF(AN41="","",VLOOKUP(AN41,【記載例】シフト記号表!$C$6:$L$47,10,FALSE))</f>
        <v/>
      </c>
      <c r="AO42" s="164" t="str">
        <f>IF(AO41="","",VLOOKUP(AO41,【記載例】シフト記号表!$C$6:$L$47,10,FALSE))</f>
        <v/>
      </c>
      <c r="AP42" s="164" t="str">
        <f>IF(AP41="","",VLOOKUP(AP41,【記載例】シフト記号表!$C$6:$L$47,10,FALSE))</f>
        <v/>
      </c>
      <c r="AQ42" s="165" t="str">
        <f>IF(AQ41="","",VLOOKUP(AQ41,【記載例】シフト記号表!$C$6:$L$47,10,FALSE))</f>
        <v/>
      </c>
      <c r="AR42" s="163" t="str">
        <f>IF(AR41="","",VLOOKUP(AR41,【記載例】シフト記号表!$C$6:$L$47,10,FALSE))</f>
        <v/>
      </c>
      <c r="AS42" s="164" t="str">
        <f>IF(AS41="","",VLOOKUP(AS41,【記載例】シフト記号表!$C$6:$L$47,10,FALSE))</f>
        <v/>
      </c>
      <c r="AT42" s="164" t="str">
        <f>IF(AT41="","",VLOOKUP(AT41,【記載例】シフト記号表!$C$6:$L$47,10,FALSE))</f>
        <v/>
      </c>
      <c r="AU42" s="164" t="str">
        <f>IF(AU41="","",VLOOKUP(AU41,【記載例】シフト記号表!$C$6:$L$47,10,FALSE))</f>
        <v/>
      </c>
      <c r="AV42" s="164" t="str">
        <f>IF(AV41="","",VLOOKUP(AV41,【記載例】シフト記号表!$C$6:$L$47,10,FALSE))</f>
        <v/>
      </c>
      <c r="AW42" s="164" t="str">
        <f>IF(AW41="","",VLOOKUP(AW41,【記載例】シフト記号表!$C$6:$L$47,10,FALSE))</f>
        <v/>
      </c>
      <c r="AX42" s="165" t="str">
        <f>IF(AX41="","",VLOOKUP(AX41,【記載例】シフト記号表!$C$6:$L$47,10,FALSE))</f>
        <v/>
      </c>
      <c r="AY42" s="163" t="str">
        <f>IF(AY41="","",VLOOKUP(AY41,【記載例】シフト記号表!$C$6:$L$47,10,FALSE))</f>
        <v/>
      </c>
      <c r="AZ42" s="164" t="str">
        <f>IF(AZ41="","",VLOOKUP(AZ41,【記載例】シフト記号表!$C$6:$L$47,10,FALSE))</f>
        <v/>
      </c>
      <c r="BA42" s="164" t="str">
        <f>IF(BA41="","",VLOOKUP(BA41,【記載例】シフト記号表!$C$6:$L$47,10,FALSE))</f>
        <v/>
      </c>
      <c r="BB42" s="260">
        <f>IF($BE$3="４週",SUM(W42:AX42),IF($BE$3="暦月",SUM(W42:BA42),""))</f>
        <v>0</v>
      </c>
      <c r="BC42" s="261"/>
      <c r="BD42" s="262">
        <f>IF($BE$3="４週",BB42/4,IF($BE$3="暦月",(BB42/($BE$8/7)),""))</f>
        <v>0</v>
      </c>
      <c r="BE42" s="261"/>
      <c r="BF42" s="195"/>
      <c r="BG42" s="196"/>
      <c r="BH42" s="196"/>
      <c r="BI42" s="196"/>
      <c r="BJ42" s="197"/>
    </row>
    <row r="43" spans="2:62" ht="20.25" customHeight="1" x14ac:dyDescent="0.4">
      <c r="B43" s="263">
        <f t="shared" si="5"/>
        <v>15</v>
      </c>
      <c r="C43" s="265"/>
      <c r="D43" s="266"/>
      <c r="E43" s="153"/>
      <c r="F43" s="154"/>
      <c r="G43" s="153"/>
      <c r="H43" s="154"/>
      <c r="I43" s="269"/>
      <c r="J43" s="270"/>
      <c r="K43" s="273"/>
      <c r="L43" s="274"/>
      <c r="M43" s="274"/>
      <c r="N43" s="266"/>
      <c r="O43" s="253"/>
      <c r="P43" s="254"/>
      <c r="Q43" s="254"/>
      <c r="R43" s="254"/>
      <c r="S43" s="255"/>
      <c r="T43" s="176"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56"/>
      <c r="BC43" s="257"/>
      <c r="BD43" s="258"/>
      <c r="BE43" s="259"/>
      <c r="BF43" s="192"/>
      <c r="BG43" s="193"/>
      <c r="BH43" s="193"/>
      <c r="BI43" s="193"/>
      <c r="BJ43" s="194"/>
    </row>
    <row r="44" spans="2:62" ht="20.25" customHeight="1" x14ac:dyDescent="0.4">
      <c r="B44" s="264"/>
      <c r="C44" s="267"/>
      <c r="D44" s="268"/>
      <c r="E44" s="153"/>
      <c r="F44" s="154"/>
      <c r="G44" s="153"/>
      <c r="H44" s="154"/>
      <c r="I44" s="271"/>
      <c r="J44" s="272"/>
      <c r="K44" s="275"/>
      <c r="L44" s="276"/>
      <c r="M44" s="276"/>
      <c r="N44" s="268"/>
      <c r="O44" s="253"/>
      <c r="P44" s="254"/>
      <c r="Q44" s="254"/>
      <c r="R44" s="254"/>
      <c r="S44" s="255"/>
      <c r="T44" s="177" t="s">
        <v>161</v>
      </c>
      <c r="U44" s="114"/>
      <c r="V44" s="178"/>
      <c r="W44" s="163" t="str">
        <f>IF(W43="","",VLOOKUP(W43,【記載例】シフト記号表!$C$6:$L$47,10,FALSE))</f>
        <v/>
      </c>
      <c r="X44" s="164" t="str">
        <f>IF(X43="","",VLOOKUP(X43,【記載例】シフト記号表!$C$6:$L$47,10,FALSE))</f>
        <v/>
      </c>
      <c r="Y44" s="164" t="str">
        <f>IF(Y43="","",VLOOKUP(Y43,【記載例】シフト記号表!$C$6:$L$47,10,FALSE))</f>
        <v/>
      </c>
      <c r="Z44" s="164" t="str">
        <f>IF(Z43="","",VLOOKUP(Z43,【記載例】シフト記号表!$C$6:$L$47,10,FALSE))</f>
        <v/>
      </c>
      <c r="AA44" s="164" t="str">
        <f>IF(AA43="","",VLOOKUP(AA43,【記載例】シフト記号表!$C$6:$L$47,10,FALSE))</f>
        <v/>
      </c>
      <c r="AB44" s="164" t="str">
        <f>IF(AB43="","",VLOOKUP(AB43,【記載例】シフト記号表!$C$6:$L$47,10,FALSE))</f>
        <v/>
      </c>
      <c r="AC44" s="165" t="str">
        <f>IF(AC43="","",VLOOKUP(AC43,【記載例】シフト記号表!$C$6:$L$47,10,FALSE))</f>
        <v/>
      </c>
      <c r="AD44" s="163" t="str">
        <f>IF(AD43="","",VLOOKUP(AD43,【記載例】シフト記号表!$C$6:$L$47,10,FALSE))</f>
        <v/>
      </c>
      <c r="AE44" s="164" t="str">
        <f>IF(AE43="","",VLOOKUP(AE43,【記載例】シフト記号表!$C$6:$L$47,10,FALSE))</f>
        <v/>
      </c>
      <c r="AF44" s="164" t="str">
        <f>IF(AF43="","",VLOOKUP(AF43,【記載例】シフト記号表!$C$6:$L$47,10,FALSE))</f>
        <v/>
      </c>
      <c r="AG44" s="164" t="str">
        <f>IF(AG43="","",VLOOKUP(AG43,【記載例】シフト記号表!$C$6:$L$47,10,FALSE))</f>
        <v/>
      </c>
      <c r="AH44" s="164" t="str">
        <f>IF(AH43="","",VLOOKUP(AH43,【記載例】シフト記号表!$C$6:$L$47,10,FALSE))</f>
        <v/>
      </c>
      <c r="AI44" s="164" t="str">
        <f>IF(AI43="","",VLOOKUP(AI43,【記載例】シフト記号表!$C$6:$L$47,10,FALSE))</f>
        <v/>
      </c>
      <c r="AJ44" s="165" t="str">
        <f>IF(AJ43="","",VLOOKUP(AJ43,【記載例】シフト記号表!$C$6:$L$47,10,FALSE))</f>
        <v/>
      </c>
      <c r="AK44" s="163" t="str">
        <f>IF(AK43="","",VLOOKUP(AK43,【記載例】シフト記号表!$C$6:$L$47,10,FALSE))</f>
        <v/>
      </c>
      <c r="AL44" s="164" t="str">
        <f>IF(AL43="","",VLOOKUP(AL43,【記載例】シフト記号表!$C$6:$L$47,10,FALSE))</f>
        <v/>
      </c>
      <c r="AM44" s="164" t="str">
        <f>IF(AM43="","",VLOOKUP(AM43,【記載例】シフト記号表!$C$6:$L$47,10,FALSE))</f>
        <v/>
      </c>
      <c r="AN44" s="164" t="str">
        <f>IF(AN43="","",VLOOKUP(AN43,【記載例】シフト記号表!$C$6:$L$47,10,FALSE))</f>
        <v/>
      </c>
      <c r="AO44" s="164" t="str">
        <f>IF(AO43="","",VLOOKUP(AO43,【記載例】シフト記号表!$C$6:$L$47,10,FALSE))</f>
        <v/>
      </c>
      <c r="AP44" s="164" t="str">
        <f>IF(AP43="","",VLOOKUP(AP43,【記載例】シフト記号表!$C$6:$L$47,10,FALSE))</f>
        <v/>
      </c>
      <c r="AQ44" s="165" t="str">
        <f>IF(AQ43="","",VLOOKUP(AQ43,【記載例】シフト記号表!$C$6:$L$47,10,FALSE))</f>
        <v/>
      </c>
      <c r="AR44" s="163" t="str">
        <f>IF(AR43="","",VLOOKUP(AR43,【記載例】シフト記号表!$C$6:$L$47,10,FALSE))</f>
        <v/>
      </c>
      <c r="AS44" s="164" t="str">
        <f>IF(AS43="","",VLOOKUP(AS43,【記載例】シフト記号表!$C$6:$L$47,10,FALSE))</f>
        <v/>
      </c>
      <c r="AT44" s="164" t="str">
        <f>IF(AT43="","",VLOOKUP(AT43,【記載例】シフト記号表!$C$6:$L$47,10,FALSE))</f>
        <v/>
      </c>
      <c r="AU44" s="164" t="str">
        <f>IF(AU43="","",VLOOKUP(AU43,【記載例】シフト記号表!$C$6:$L$47,10,FALSE))</f>
        <v/>
      </c>
      <c r="AV44" s="164" t="str">
        <f>IF(AV43="","",VLOOKUP(AV43,【記載例】シフト記号表!$C$6:$L$47,10,FALSE))</f>
        <v/>
      </c>
      <c r="AW44" s="164" t="str">
        <f>IF(AW43="","",VLOOKUP(AW43,【記載例】シフト記号表!$C$6:$L$47,10,FALSE))</f>
        <v/>
      </c>
      <c r="AX44" s="165" t="str">
        <f>IF(AX43="","",VLOOKUP(AX43,【記載例】シフト記号表!$C$6:$L$47,10,FALSE))</f>
        <v/>
      </c>
      <c r="AY44" s="163" t="str">
        <f>IF(AY43="","",VLOOKUP(AY43,【記載例】シフト記号表!$C$6:$L$47,10,FALSE))</f>
        <v/>
      </c>
      <c r="AZ44" s="164" t="str">
        <f>IF(AZ43="","",VLOOKUP(AZ43,【記載例】シフト記号表!$C$6:$L$47,10,FALSE))</f>
        <v/>
      </c>
      <c r="BA44" s="164" t="str">
        <f>IF(BA43="","",VLOOKUP(BA43,【記載例】シフト記号表!$C$6:$L$47,10,FALSE))</f>
        <v/>
      </c>
      <c r="BB44" s="260">
        <f>IF($BE$3="４週",SUM(W44:AX44),IF($BE$3="暦月",SUM(W44:BA44),""))</f>
        <v>0</v>
      </c>
      <c r="BC44" s="261"/>
      <c r="BD44" s="262">
        <f>IF($BE$3="４週",BB44/4,IF($BE$3="暦月",(BB44/($BE$8/7)),""))</f>
        <v>0</v>
      </c>
      <c r="BE44" s="261"/>
      <c r="BF44" s="195"/>
      <c r="BG44" s="196"/>
      <c r="BH44" s="196"/>
      <c r="BI44" s="196"/>
      <c r="BJ44" s="197"/>
    </row>
    <row r="45" spans="2:62" ht="20.25" customHeight="1" x14ac:dyDescent="0.4">
      <c r="B45" s="263">
        <f t="shared" si="4"/>
        <v>16</v>
      </c>
      <c r="C45" s="265"/>
      <c r="D45" s="266"/>
      <c r="E45" s="153"/>
      <c r="F45" s="154"/>
      <c r="G45" s="153"/>
      <c r="H45" s="154"/>
      <c r="I45" s="269"/>
      <c r="J45" s="270"/>
      <c r="K45" s="273"/>
      <c r="L45" s="274"/>
      <c r="M45" s="274"/>
      <c r="N45" s="266"/>
      <c r="O45" s="253"/>
      <c r="P45" s="254"/>
      <c r="Q45" s="254"/>
      <c r="R45" s="254"/>
      <c r="S45" s="255"/>
      <c r="T45" s="176"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56"/>
      <c r="BC45" s="257"/>
      <c r="BD45" s="258"/>
      <c r="BE45" s="259"/>
      <c r="BF45" s="192"/>
      <c r="BG45" s="193"/>
      <c r="BH45" s="193"/>
      <c r="BI45" s="193"/>
      <c r="BJ45" s="194"/>
    </row>
    <row r="46" spans="2:62" ht="20.25" customHeight="1" x14ac:dyDescent="0.4">
      <c r="B46" s="264"/>
      <c r="C46" s="293"/>
      <c r="D46" s="294"/>
      <c r="E46" s="187"/>
      <c r="F46" s="188"/>
      <c r="G46" s="187"/>
      <c r="H46" s="188"/>
      <c r="I46" s="295"/>
      <c r="J46" s="296"/>
      <c r="K46" s="297"/>
      <c r="L46" s="298"/>
      <c r="M46" s="298"/>
      <c r="N46" s="294"/>
      <c r="O46" s="253"/>
      <c r="P46" s="254"/>
      <c r="Q46" s="254"/>
      <c r="R46" s="254"/>
      <c r="S46" s="255"/>
      <c r="T46" s="177" t="s">
        <v>161</v>
      </c>
      <c r="U46" s="114"/>
      <c r="V46" s="178"/>
      <c r="W46" s="163" t="str">
        <f>IF(W45="","",VLOOKUP(W45,【記載例】シフト記号表!$C$6:$L$47,10,FALSE))</f>
        <v/>
      </c>
      <c r="X46" s="164" t="str">
        <f>IF(X45="","",VLOOKUP(X45,【記載例】シフト記号表!$C$6:$L$47,10,FALSE))</f>
        <v/>
      </c>
      <c r="Y46" s="164" t="str">
        <f>IF(Y45="","",VLOOKUP(Y45,【記載例】シフト記号表!$C$6:$L$47,10,FALSE))</f>
        <v/>
      </c>
      <c r="Z46" s="164" t="str">
        <f>IF(Z45="","",VLOOKUP(Z45,【記載例】シフト記号表!$C$6:$L$47,10,FALSE))</f>
        <v/>
      </c>
      <c r="AA46" s="164" t="str">
        <f>IF(AA45="","",VLOOKUP(AA45,【記載例】シフト記号表!$C$6:$L$47,10,FALSE))</f>
        <v/>
      </c>
      <c r="AB46" s="164" t="str">
        <f>IF(AB45="","",VLOOKUP(AB45,【記載例】シフト記号表!$C$6:$L$47,10,FALSE))</f>
        <v/>
      </c>
      <c r="AC46" s="165" t="str">
        <f>IF(AC45="","",VLOOKUP(AC45,【記載例】シフト記号表!$C$6:$L$47,10,FALSE))</f>
        <v/>
      </c>
      <c r="AD46" s="163" t="str">
        <f>IF(AD45="","",VLOOKUP(AD45,【記載例】シフト記号表!$C$6:$L$47,10,FALSE))</f>
        <v/>
      </c>
      <c r="AE46" s="164" t="str">
        <f>IF(AE45="","",VLOOKUP(AE45,【記載例】シフト記号表!$C$6:$L$47,10,FALSE))</f>
        <v/>
      </c>
      <c r="AF46" s="164" t="str">
        <f>IF(AF45="","",VLOOKUP(AF45,【記載例】シフト記号表!$C$6:$L$47,10,FALSE))</f>
        <v/>
      </c>
      <c r="AG46" s="164" t="str">
        <f>IF(AG45="","",VLOOKUP(AG45,【記載例】シフト記号表!$C$6:$L$47,10,FALSE))</f>
        <v/>
      </c>
      <c r="AH46" s="164" t="str">
        <f>IF(AH45="","",VLOOKUP(AH45,【記載例】シフト記号表!$C$6:$L$47,10,FALSE))</f>
        <v/>
      </c>
      <c r="AI46" s="164" t="str">
        <f>IF(AI45="","",VLOOKUP(AI45,【記載例】シフト記号表!$C$6:$L$47,10,FALSE))</f>
        <v/>
      </c>
      <c r="AJ46" s="165" t="str">
        <f>IF(AJ45="","",VLOOKUP(AJ45,【記載例】シフト記号表!$C$6:$L$47,10,FALSE))</f>
        <v/>
      </c>
      <c r="AK46" s="163" t="str">
        <f>IF(AK45="","",VLOOKUP(AK45,【記載例】シフト記号表!$C$6:$L$47,10,FALSE))</f>
        <v/>
      </c>
      <c r="AL46" s="164" t="str">
        <f>IF(AL45="","",VLOOKUP(AL45,【記載例】シフト記号表!$C$6:$L$47,10,FALSE))</f>
        <v/>
      </c>
      <c r="AM46" s="164" t="str">
        <f>IF(AM45="","",VLOOKUP(AM45,【記載例】シフト記号表!$C$6:$L$47,10,FALSE))</f>
        <v/>
      </c>
      <c r="AN46" s="164" t="str">
        <f>IF(AN45="","",VLOOKUP(AN45,【記載例】シフト記号表!$C$6:$L$47,10,FALSE))</f>
        <v/>
      </c>
      <c r="AO46" s="164" t="str">
        <f>IF(AO45="","",VLOOKUP(AO45,【記載例】シフト記号表!$C$6:$L$47,10,FALSE))</f>
        <v/>
      </c>
      <c r="AP46" s="164" t="str">
        <f>IF(AP45="","",VLOOKUP(AP45,【記載例】シフト記号表!$C$6:$L$47,10,FALSE))</f>
        <v/>
      </c>
      <c r="AQ46" s="165" t="str">
        <f>IF(AQ45="","",VLOOKUP(AQ45,【記載例】シフト記号表!$C$6:$L$47,10,FALSE))</f>
        <v/>
      </c>
      <c r="AR46" s="163" t="str">
        <f>IF(AR45="","",VLOOKUP(AR45,【記載例】シフト記号表!$C$6:$L$47,10,FALSE))</f>
        <v/>
      </c>
      <c r="AS46" s="164" t="str">
        <f>IF(AS45="","",VLOOKUP(AS45,【記載例】シフト記号表!$C$6:$L$47,10,FALSE))</f>
        <v/>
      </c>
      <c r="AT46" s="164" t="str">
        <f>IF(AT45="","",VLOOKUP(AT45,【記載例】シフト記号表!$C$6:$L$47,10,FALSE))</f>
        <v/>
      </c>
      <c r="AU46" s="164" t="str">
        <f>IF(AU45="","",VLOOKUP(AU45,【記載例】シフト記号表!$C$6:$L$47,10,FALSE))</f>
        <v/>
      </c>
      <c r="AV46" s="164" t="str">
        <f>IF(AV45="","",VLOOKUP(AV45,【記載例】シフト記号表!$C$6:$L$47,10,FALSE))</f>
        <v/>
      </c>
      <c r="AW46" s="164" t="str">
        <f>IF(AW45="","",VLOOKUP(AW45,【記載例】シフト記号表!$C$6:$L$47,10,FALSE))</f>
        <v/>
      </c>
      <c r="AX46" s="165" t="str">
        <f>IF(AX45="","",VLOOKUP(AX45,【記載例】シフト記号表!$C$6:$L$47,10,FALSE))</f>
        <v/>
      </c>
      <c r="AY46" s="163" t="str">
        <f>IF(AY45="","",VLOOKUP(AY45,【記載例】シフト記号表!$C$6:$L$47,10,FALSE))</f>
        <v/>
      </c>
      <c r="AZ46" s="164" t="str">
        <f>IF(AZ45="","",VLOOKUP(AZ45,【記載例】シフト記号表!$C$6:$L$47,10,FALSE))</f>
        <v/>
      </c>
      <c r="BA46" s="164" t="str">
        <f>IF(BA45="","",VLOOKUP(BA45,【記載例】シフト記号表!$C$6:$L$47,10,FALSE))</f>
        <v/>
      </c>
      <c r="BB46" s="290">
        <f>IF($BE$3="４週",SUM(W46:AX46),IF($BE$3="暦月",SUM(W46:BA46),""))</f>
        <v>0</v>
      </c>
      <c r="BC46" s="291"/>
      <c r="BD46" s="292">
        <f>IF($BE$3="４週",BB46/4,IF($BE$3="暦月",(BB46/($BE$8/7)),""))</f>
        <v>0</v>
      </c>
      <c r="BE46" s="291"/>
      <c r="BF46" s="195"/>
      <c r="BG46" s="196"/>
      <c r="BH46" s="196"/>
      <c r="BI46" s="196"/>
      <c r="BJ46" s="197"/>
    </row>
    <row r="47" spans="2:62" ht="20.25" customHeight="1" x14ac:dyDescent="0.4">
      <c r="B47" s="48"/>
      <c r="C47" s="64"/>
      <c r="D47" s="64"/>
      <c r="E47" s="64"/>
      <c r="F47" s="64"/>
      <c r="G47" s="64"/>
      <c r="H47" s="64"/>
      <c r="I47" s="65"/>
      <c r="J47" s="65"/>
      <c r="K47" s="64"/>
      <c r="L47" s="64"/>
      <c r="M47" s="64"/>
      <c r="N47" s="64"/>
      <c r="O47" s="66"/>
      <c r="P47" s="66"/>
      <c r="Q47" s="66"/>
      <c r="R47" s="67"/>
      <c r="S47" s="67"/>
      <c r="T47" s="67"/>
      <c r="U47" s="68"/>
      <c r="V47" s="69"/>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1"/>
      <c r="BE47" s="71"/>
      <c r="BF47" s="66"/>
      <c r="BG47" s="66"/>
      <c r="BH47" s="66"/>
      <c r="BI47" s="66"/>
      <c r="BJ47" s="66"/>
    </row>
    <row r="48" spans="2:62" ht="20.25" customHeight="1" x14ac:dyDescent="0.4">
      <c r="B48" s="48"/>
      <c r="C48" s="64"/>
      <c r="D48" s="64"/>
      <c r="E48" s="64"/>
      <c r="F48" s="64"/>
      <c r="G48" s="64"/>
      <c r="H48" s="64"/>
      <c r="I48" s="115"/>
      <c r="J48" s="116" t="s">
        <v>245</v>
      </c>
      <c r="K48" s="116"/>
      <c r="L48" s="116"/>
      <c r="M48" s="116"/>
      <c r="N48" s="116"/>
      <c r="O48" s="116"/>
      <c r="P48" s="116"/>
      <c r="Q48" s="116"/>
      <c r="R48" s="116"/>
      <c r="S48" s="116"/>
      <c r="T48" s="117"/>
      <c r="U48" s="116"/>
      <c r="V48" s="116"/>
      <c r="W48" s="116"/>
      <c r="X48" s="116"/>
      <c r="Y48" s="116"/>
      <c r="Z48" s="118"/>
      <c r="AA48" s="116" t="s">
        <v>121</v>
      </c>
      <c r="AB48" s="116"/>
      <c r="AC48" s="116"/>
      <c r="AD48" s="116"/>
      <c r="AE48" s="116"/>
      <c r="AF48" s="116"/>
      <c r="AG48" s="118"/>
      <c r="AH48" s="118"/>
      <c r="AI48" s="118"/>
      <c r="AJ48" s="118"/>
      <c r="AK48" s="118"/>
      <c r="AL48" s="118"/>
      <c r="AM48" s="118"/>
      <c r="AN48" s="119"/>
      <c r="AO48" s="71"/>
      <c r="AP48" s="66"/>
      <c r="AQ48" s="66"/>
      <c r="AR48" s="66"/>
      <c r="AS48" s="66"/>
      <c r="AT48" s="66"/>
    </row>
    <row r="49" spans="2:46" ht="20.25" customHeight="1" x14ac:dyDescent="0.4">
      <c r="B49" s="48"/>
      <c r="C49" s="64"/>
      <c r="D49" s="64"/>
      <c r="E49" s="64"/>
      <c r="F49" s="64"/>
      <c r="G49" s="64"/>
      <c r="H49" s="64"/>
      <c r="I49" s="115"/>
      <c r="J49" s="116"/>
      <c r="K49" s="116"/>
      <c r="L49" s="116"/>
      <c r="M49" s="116"/>
      <c r="N49" s="116"/>
      <c r="O49" s="116"/>
      <c r="P49" s="116"/>
      <c r="Q49" s="116"/>
      <c r="R49" s="116"/>
      <c r="S49" s="116"/>
      <c r="T49" s="117"/>
      <c r="U49" s="116"/>
      <c r="V49" s="116"/>
      <c r="W49" s="116"/>
      <c r="X49" s="116"/>
      <c r="Y49" s="116"/>
      <c r="Z49" s="118"/>
      <c r="AA49" s="305" t="s">
        <v>4</v>
      </c>
      <c r="AB49" s="305"/>
      <c r="AC49" s="305" t="s">
        <v>5</v>
      </c>
      <c r="AD49" s="305"/>
      <c r="AE49" s="305"/>
      <c r="AF49" s="305"/>
      <c r="AG49" s="118"/>
      <c r="AH49" s="118"/>
      <c r="AI49" s="118"/>
      <c r="AJ49" s="118"/>
      <c r="AK49" s="118"/>
      <c r="AL49" s="118"/>
      <c r="AM49" s="118"/>
      <c r="AN49" s="119"/>
      <c r="AO49" s="71"/>
      <c r="AP49" s="299"/>
      <c r="AQ49" s="299"/>
      <c r="AR49" s="299"/>
      <c r="AS49" s="299"/>
      <c r="AT49" s="66"/>
    </row>
    <row r="50" spans="2:46" ht="20.25" customHeight="1" x14ac:dyDescent="0.4">
      <c r="B50" s="48"/>
      <c r="C50" s="64"/>
      <c r="D50" s="64"/>
      <c r="E50" s="64"/>
      <c r="F50" s="64"/>
      <c r="G50" s="64"/>
      <c r="H50" s="64"/>
      <c r="I50" s="115"/>
      <c r="J50" s="116"/>
      <c r="K50" s="300" t="s">
        <v>103</v>
      </c>
      <c r="L50" s="300"/>
      <c r="M50" s="300" t="s">
        <v>104</v>
      </c>
      <c r="N50" s="300"/>
      <c r="O50" s="300"/>
      <c r="P50" s="300"/>
      <c r="Q50" s="116"/>
      <c r="R50" s="302" t="s">
        <v>105</v>
      </c>
      <c r="S50" s="302"/>
      <c r="T50" s="302"/>
      <c r="U50" s="302"/>
      <c r="V50" s="120"/>
      <c r="W50" s="121" t="s">
        <v>106</v>
      </c>
      <c r="X50" s="121"/>
      <c r="Y50" s="2"/>
      <c r="Z50" s="118"/>
      <c r="AA50" s="305" t="s">
        <v>6</v>
      </c>
      <c r="AB50" s="305"/>
      <c r="AC50" s="305" t="s">
        <v>93</v>
      </c>
      <c r="AD50" s="305"/>
      <c r="AE50" s="305"/>
      <c r="AF50" s="305"/>
      <c r="AG50" s="118"/>
      <c r="AH50" s="118"/>
      <c r="AI50" s="118"/>
      <c r="AJ50" s="118"/>
      <c r="AK50" s="118"/>
      <c r="AL50" s="118"/>
      <c r="AM50" s="118"/>
      <c r="AN50" s="119"/>
      <c r="AO50" s="71"/>
      <c r="AP50" s="303"/>
      <c r="AQ50" s="303"/>
      <c r="AR50" s="303"/>
      <c r="AS50" s="303"/>
      <c r="AT50" s="66"/>
    </row>
    <row r="51" spans="2:46" ht="20.25" customHeight="1" x14ac:dyDescent="0.4">
      <c r="B51" s="48"/>
      <c r="C51" s="64"/>
      <c r="D51" s="64"/>
      <c r="E51" s="64"/>
      <c r="F51" s="64"/>
      <c r="G51" s="64"/>
      <c r="H51" s="64"/>
      <c r="I51" s="115"/>
      <c r="J51" s="116"/>
      <c r="K51" s="301"/>
      <c r="L51" s="301"/>
      <c r="M51" s="301" t="s">
        <v>107</v>
      </c>
      <c r="N51" s="301"/>
      <c r="O51" s="301" t="s">
        <v>108</v>
      </c>
      <c r="P51" s="301"/>
      <c r="Q51" s="116"/>
      <c r="R51" s="301" t="s">
        <v>107</v>
      </c>
      <c r="S51" s="301"/>
      <c r="T51" s="301" t="s">
        <v>108</v>
      </c>
      <c r="U51" s="301"/>
      <c r="V51" s="120"/>
      <c r="W51" s="121" t="s">
        <v>109</v>
      </c>
      <c r="X51" s="121"/>
      <c r="Y51" s="2"/>
      <c r="Z51" s="118"/>
      <c r="AA51" s="305" t="s">
        <v>7</v>
      </c>
      <c r="AB51" s="305"/>
      <c r="AC51" s="305" t="s">
        <v>94</v>
      </c>
      <c r="AD51" s="305"/>
      <c r="AE51" s="305"/>
      <c r="AF51" s="305"/>
      <c r="AG51" s="118"/>
      <c r="AH51" s="118"/>
      <c r="AI51" s="118"/>
      <c r="AJ51" s="118"/>
      <c r="AK51" s="118"/>
      <c r="AL51" s="118"/>
      <c r="AM51" s="118"/>
      <c r="AN51" s="119"/>
      <c r="AO51" s="71"/>
      <c r="AP51" s="304"/>
      <c r="AQ51" s="304"/>
      <c r="AR51" s="304"/>
      <c r="AS51" s="304"/>
      <c r="AT51" s="66"/>
    </row>
    <row r="52" spans="2:46" ht="20.25" customHeight="1" x14ac:dyDescent="0.4">
      <c r="B52" s="48"/>
      <c r="C52" s="64"/>
      <c r="D52" s="64"/>
      <c r="E52" s="64"/>
      <c r="F52" s="64"/>
      <c r="G52" s="64"/>
      <c r="H52" s="64"/>
      <c r="I52" s="115"/>
      <c r="J52" s="116"/>
      <c r="K52" s="305" t="s">
        <v>6</v>
      </c>
      <c r="L52" s="305"/>
      <c r="M52" s="306">
        <f>SUMIFS($BB$15:$BB$46,$F$15:$F$46,"看護職員",$H$15:$H$46,"A")</f>
        <v>320</v>
      </c>
      <c r="N52" s="306"/>
      <c r="O52" s="307">
        <f>SUMIFS($BD$15:$BD$46,$F$15:$F$46,"看護職員",$H$15:$H$46,"A")</f>
        <v>74.666666666666671</v>
      </c>
      <c r="P52" s="307"/>
      <c r="Q52" s="129"/>
      <c r="R52" s="308">
        <v>0</v>
      </c>
      <c r="S52" s="308"/>
      <c r="T52" s="308">
        <v>0</v>
      </c>
      <c r="U52" s="308"/>
      <c r="V52" s="130"/>
      <c r="W52" s="309">
        <v>6</v>
      </c>
      <c r="X52" s="310"/>
      <c r="Y52" s="2"/>
      <c r="Z52" s="118"/>
      <c r="AA52" s="305" t="s">
        <v>8</v>
      </c>
      <c r="AB52" s="305"/>
      <c r="AC52" s="305" t="s">
        <v>95</v>
      </c>
      <c r="AD52" s="305"/>
      <c r="AE52" s="305"/>
      <c r="AF52" s="305"/>
      <c r="AG52" s="118"/>
      <c r="AH52" s="118"/>
      <c r="AI52" s="118"/>
      <c r="AJ52" s="118"/>
      <c r="AK52" s="118"/>
      <c r="AL52" s="118"/>
      <c r="AM52" s="118"/>
      <c r="AN52" s="119"/>
      <c r="AO52" s="71"/>
      <c r="AP52" s="74"/>
      <c r="AQ52" s="74"/>
      <c r="AR52" s="74"/>
      <c r="AS52" s="74"/>
      <c r="AT52" s="66"/>
    </row>
    <row r="53" spans="2:46" ht="20.25" customHeight="1" x14ac:dyDescent="0.4">
      <c r="B53" s="48"/>
      <c r="C53" s="64"/>
      <c r="D53" s="64"/>
      <c r="E53" s="64"/>
      <c r="F53" s="64"/>
      <c r="G53" s="64"/>
      <c r="H53" s="64"/>
      <c r="I53" s="115"/>
      <c r="J53" s="116"/>
      <c r="K53" s="305" t="s">
        <v>7</v>
      </c>
      <c r="L53" s="305"/>
      <c r="M53" s="306">
        <f>SUMIFS($BB$15:$BB$46,$F$15:$F$46,"看護職員",$H$15:$H$46,"B")</f>
        <v>0</v>
      </c>
      <c r="N53" s="306"/>
      <c r="O53" s="307">
        <f>SUMIFS($BD$15:$BD$46,$F$15:$F$46,"看護職員",$H$15:$H$46,"B")</f>
        <v>0</v>
      </c>
      <c r="P53" s="307"/>
      <c r="Q53" s="129"/>
      <c r="R53" s="308">
        <v>0</v>
      </c>
      <c r="S53" s="308"/>
      <c r="T53" s="308">
        <v>0</v>
      </c>
      <c r="U53" s="308"/>
      <c r="V53" s="130"/>
      <c r="W53" s="309">
        <v>0</v>
      </c>
      <c r="X53" s="310"/>
      <c r="Y53" s="2"/>
      <c r="Z53" s="118"/>
      <c r="AA53" s="305" t="s">
        <v>9</v>
      </c>
      <c r="AB53" s="305"/>
      <c r="AC53" s="305" t="s">
        <v>122</v>
      </c>
      <c r="AD53" s="305"/>
      <c r="AE53" s="305"/>
      <c r="AF53" s="305"/>
      <c r="AG53" s="118"/>
      <c r="AH53" s="118"/>
      <c r="AI53" s="118"/>
      <c r="AJ53" s="118"/>
      <c r="AK53" s="118"/>
      <c r="AL53" s="118"/>
      <c r="AM53" s="118"/>
      <c r="AN53" s="119"/>
      <c r="AO53" s="71"/>
      <c r="AP53" s="66"/>
      <c r="AQ53" s="66"/>
      <c r="AR53" s="66"/>
      <c r="AS53" s="66"/>
      <c r="AT53" s="66"/>
    </row>
    <row r="54" spans="2:46" ht="20.25" customHeight="1" x14ac:dyDescent="0.4">
      <c r="B54" s="48"/>
      <c r="C54" s="64"/>
      <c r="D54" s="64"/>
      <c r="E54" s="64"/>
      <c r="F54" s="64"/>
      <c r="G54" s="64"/>
      <c r="H54" s="64"/>
      <c r="I54" s="115"/>
      <c r="J54" s="116"/>
      <c r="K54" s="305" t="s">
        <v>8</v>
      </c>
      <c r="L54" s="305"/>
      <c r="M54" s="306">
        <f>SUMIFS($BB$15:$BB$46,$F$15:$F$46,"看護職員",$H$15:$H$46,"C")</f>
        <v>0</v>
      </c>
      <c r="N54" s="306"/>
      <c r="O54" s="307">
        <f>SUMIFS($BD$15:$BD$46,$F$15:$F$46,"看護職員",$H$15:$H$46,"C")</f>
        <v>0</v>
      </c>
      <c r="P54" s="307"/>
      <c r="Q54" s="129"/>
      <c r="R54" s="308">
        <v>0</v>
      </c>
      <c r="S54" s="308"/>
      <c r="T54" s="311">
        <v>0</v>
      </c>
      <c r="U54" s="311"/>
      <c r="V54" s="130"/>
      <c r="W54" s="312" t="s">
        <v>36</v>
      </c>
      <c r="X54" s="313"/>
      <c r="Y54" s="2"/>
      <c r="Z54" s="118"/>
      <c r="AA54" s="2"/>
      <c r="AB54" s="2"/>
      <c r="AC54" s="2"/>
      <c r="AD54" s="2"/>
      <c r="AE54" s="2"/>
      <c r="AF54" s="2"/>
      <c r="AG54" s="118"/>
      <c r="AH54" s="118"/>
      <c r="AI54" s="118"/>
      <c r="AJ54" s="118"/>
      <c r="AK54" s="118"/>
      <c r="AL54" s="118"/>
      <c r="AM54" s="118"/>
      <c r="AN54" s="119"/>
      <c r="AO54" s="71"/>
      <c r="AP54" s="66"/>
      <c r="AQ54" s="66"/>
      <c r="AR54" s="66"/>
      <c r="AS54" s="66"/>
      <c r="AT54" s="66"/>
    </row>
    <row r="55" spans="2:46" ht="20.25" customHeight="1" x14ac:dyDescent="0.4">
      <c r="B55" s="48"/>
      <c r="C55" s="64"/>
      <c r="D55" s="64"/>
      <c r="E55" s="64"/>
      <c r="F55" s="64"/>
      <c r="G55" s="64"/>
      <c r="H55" s="64"/>
      <c r="I55" s="115"/>
      <c r="J55" s="116"/>
      <c r="K55" s="305" t="s">
        <v>9</v>
      </c>
      <c r="L55" s="305"/>
      <c r="M55" s="306">
        <f>SUMIFS($BB$15:$BB$46,$F$15:$F$46,"看護職員",$H$15:$H$46,"D")</f>
        <v>0</v>
      </c>
      <c r="N55" s="306"/>
      <c r="O55" s="307">
        <f>SUMIFS($BD$15:$BD$46,$F$15:$F$46,"看護職員",$H$15:$H$46,"D")</f>
        <v>0</v>
      </c>
      <c r="P55" s="307"/>
      <c r="Q55" s="129"/>
      <c r="R55" s="308">
        <v>0</v>
      </c>
      <c r="S55" s="308"/>
      <c r="T55" s="311">
        <v>0</v>
      </c>
      <c r="U55" s="311"/>
      <c r="V55" s="130"/>
      <c r="W55" s="312" t="s">
        <v>36</v>
      </c>
      <c r="X55" s="313"/>
      <c r="Y55" s="2"/>
      <c r="Z55" s="118"/>
      <c r="AA55" s="2"/>
      <c r="AB55" s="2"/>
      <c r="AC55" s="2"/>
      <c r="AD55" s="2"/>
      <c r="AE55" s="2"/>
      <c r="AF55" s="2"/>
      <c r="AG55" s="118"/>
      <c r="AH55" s="118"/>
      <c r="AI55" s="118"/>
      <c r="AJ55" s="118"/>
      <c r="AK55" s="118"/>
      <c r="AL55" s="118"/>
      <c r="AM55" s="118"/>
      <c r="AN55" s="119"/>
      <c r="AO55" s="71"/>
      <c r="AP55" s="66"/>
      <c r="AQ55" s="66"/>
      <c r="AR55" s="66"/>
      <c r="AS55" s="66"/>
      <c r="AT55" s="66"/>
    </row>
    <row r="56" spans="2:46" ht="20.25" customHeight="1" x14ac:dyDescent="0.4">
      <c r="B56" s="48"/>
      <c r="C56" s="64"/>
      <c r="D56" s="64"/>
      <c r="E56" s="64"/>
      <c r="F56" s="64"/>
      <c r="G56" s="64"/>
      <c r="H56" s="64"/>
      <c r="I56" s="115"/>
      <c r="J56" s="116"/>
      <c r="K56" s="305" t="s">
        <v>110</v>
      </c>
      <c r="L56" s="305"/>
      <c r="M56" s="306">
        <f>SUM(M52:N55)</f>
        <v>320</v>
      </c>
      <c r="N56" s="306"/>
      <c r="O56" s="307">
        <f>SUM(O52:P55)</f>
        <v>74.666666666666671</v>
      </c>
      <c r="P56" s="307"/>
      <c r="Q56" s="129"/>
      <c r="R56" s="306">
        <f>SUM(R52:S55)</f>
        <v>0</v>
      </c>
      <c r="S56" s="306"/>
      <c r="T56" s="307">
        <f>SUM(T52:U55)</f>
        <v>0</v>
      </c>
      <c r="U56" s="307"/>
      <c r="V56" s="130"/>
      <c r="W56" s="319">
        <f>SUM(W52:X53)</f>
        <v>6</v>
      </c>
      <c r="X56" s="320"/>
      <c r="Y56" s="2"/>
      <c r="Z56" s="118"/>
      <c r="AA56" s="2"/>
      <c r="AB56" s="2"/>
      <c r="AC56" s="2"/>
      <c r="AD56" s="2"/>
      <c r="AE56" s="2"/>
      <c r="AF56" s="2"/>
      <c r="AG56" s="118"/>
      <c r="AH56" s="118"/>
      <c r="AI56" s="118"/>
      <c r="AJ56" s="118"/>
      <c r="AK56" s="118"/>
      <c r="AL56" s="118"/>
      <c r="AM56" s="118"/>
      <c r="AN56" s="119"/>
      <c r="AO56" s="71"/>
      <c r="AP56" s="66"/>
      <c r="AQ56" s="66"/>
      <c r="AR56" s="66"/>
      <c r="AS56" s="66"/>
      <c r="AT56" s="66"/>
    </row>
    <row r="57" spans="2:46" ht="20.25" customHeight="1" x14ac:dyDescent="0.4">
      <c r="B57" s="48"/>
      <c r="C57" s="64"/>
      <c r="D57" s="64"/>
      <c r="E57" s="64"/>
      <c r="F57" s="64"/>
      <c r="G57" s="64"/>
      <c r="H57" s="64"/>
      <c r="I57" s="115"/>
      <c r="J57" s="115"/>
      <c r="K57" s="123"/>
      <c r="L57" s="123"/>
      <c r="M57" s="123"/>
      <c r="N57" s="123"/>
      <c r="O57" s="124"/>
      <c r="P57" s="124"/>
      <c r="Q57" s="124"/>
      <c r="R57" s="125"/>
      <c r="S57" s="125"/>
      <c r="T57" s="125"/>
      <c r="U57" s="125"/>
      <c r="V57" s="126"/>
      <c r="W57" s="118"/>
      <c r="X57" s="118"/>
      <c r="Y57" s="118"/>
      <c r="Z57" s="118"/>
      <c r="AA57" s="2"/>
      <c r="AB57" s="2"/>
      <c r="AC57" s="2"/>
      <c r="AD57" s="2"/>
      <c r="AE57" s="2"/>
      <c r="AF57" s="2"/>
      <c r="AG57" s="2"/>
      <c r="AH57" s="2"/>
      <c r="AI57" s="2"/>
      <c r="AJ57" s="2"/>
      <c r="AK57" s="2"/>
      <c r="AL57" s="2"/>
      <c r="AM57" s="2"/>
      <c r="AN57" s="2"/>
      <c r="AP57" s="66"/>
      <c r="AQ57" s="66"/>
      <c r="AR57" s="66"/>
      <c r="AS57" s="66"/>
      <c r="AT57" s="66"/>
    </row>
    <row r="58" spans="2:46" ht="20.25" customHeight="1" x14ac:dyDescent="0.4">
      <c r="B58" s="48"/>
      <c r="C58" s="64"/>
      <c r="D58" s="64"/>
      <c r="E58" s="64"/>
      <c r="F58" s="64"/>
      <c r="G58" s="64"/>
      <c r="H58" s="64"/>
      <c r="I58" s="115"/>
      <c r="J58" s="115"/>
      <c r="K58" s="117" t="s">
        <v>111</v>
      </c>
      <c r="L58" s="116"/>
      <c r="M58" s="116"/>
      <c r="N58" s="116"/>
      <c r="O58" s="116"/>
      <c r="P58" s="116"/>
      <c r="Q58" s="150" t="s">
        <v>159</v>
      </c>
      <c r="R58" s="316" t="s">
        <v>232</v>
      </c>
      <c r="S58" s="317"/>
      <c r="T58" s="127"/>
      <c r="U58" s="127"/>
      <c r="V58" s="116"/>
      <c r="W58" s="116"/>
      <c r="X58" s="116"/>
      <c r="Y58" s="118"/>
      <c r="Z58" s="118"/>
      <c r="AA58" s="2"/>
      <c r="AB58" s="2"/>
      <c r="AC58" s="2"/>
      <c r="AD58" s="2"/>
      <c r="AE58" s="2"/>
      <c r="AF58" s="2"/>
      <c r="AG58" s="2"/>
      <c r="AH58" s="2"/>
      <c r="AI58" s="2"/>
      <c r="AJ58" s="2"/>
      <c r="AK58" s="2"/>
      <c r="AL58" s="2"/>
      <c r="AM58" s="2"/>
      <c r="AN58" s="2"/>
      <c r="AP58" s="66"/>
      <c r="AQ58" s="66"/>
      <c r="AR58" s="66"/>
      <c r="AS58" s="66"/>
      <c r="AT58" s="66"/>
    </row>
    <row r="59" spans="2:46" ht="20.25" customHeight="1" x14ac:dyDescent="0.4">
      <c r="B59" s="48"/>
      <c r="C59" s="64"/>
      <c r="D59" s="64"/>
      <c r="E59" s="64"/>
      <c r="F59" s="64"/>
      <c r="G59" s="64"/>
      <c r="H59" s="64"/>
      <c r="I59" s="115"/>
      <c r="J59" s="115"/>
      <c r="K59" s="116" t="s">
        <v>112</v>
      </c>
      <c r="L59" s="116"/>
      <c r="M59" s="116"/>
      <c r="N59" s="116"/>
      <c r="O59" s="116"/>
      <c r="P59" s="116" t="s">
        <v>113</v>
      </c>
      <c r="Q59" s="116"/>
      <c r="R59" s="116"/>
      <c r="S59" s="116"/>
      <c r="T59" s="117"/>
      <c r="U59" s="116"/>
      <c r="V59" s="116"/>
      <c r="W59" s="116"/>
      <c r="X59" s="116"/>
      <c r="Y59" s="118"/>
      <c r="Z59" s="118"/>
      <c r="AA59" s="2"/>
      <c r="AB59" s="2"/>
      <c r="AC59" s="2"/>
      <c r="AD59" s="2"/>
      <c r="AE59" s="2"/>
      <c r="AF59" s="2"/>
      <c r="AG59" s="2"/>
      <c r="AH59" s="2"/>
      <c r="AI59" s="2"/>
      <c r="AJ59" s="2"/>
      <c r="AK59" s="2"/>
      <c r="AL59" s="2"/>
      <c r="AM59" s="2"/>
      <c r="AN59" s="2"/>
      <c r="AP59" s="66"/>
      <c r="AQ59" s="66"/>
      <c r="AR59" s="66"/>
      <c r="AS59" s="66"/>
      <c r="AT59" s="66"/>
    </row>
    <row r="60" spans="2:46" ht="20.25" customHeight="1" x14ac:dyDescent="0.4">
      <c r="B60" s="48"/>
      <c r="C60" s="64"/>
      <c r="D60" s="64"/>
      <c r="E60" s="64"/>
      <c r="F60" s="64"/>
      <c r="G60" s="64"/>
      <c r="H60" s="64"/>
      <c r="I60" s="115"/>
      <c r="J60" s="115"/>
      <c r="K60" s="116" t="str">
        <f>IF($R$58="週","対象時間数（週平均）","対象時間数（当月合計）")</f>
        <v>対象時間数（当月合計）</v>
      </c>
      <c r="L60" s="116"/>
      <c r="M60" s="116"/>
      <c r="N60" s="116"/>
      <c r="O60" s="116"/>
      <c r="P60" s="116" t="str">
        <f>IF($R$58="週","週に勤務すべき時間数","当月に勤務すべき時間数")</f>
        <v>当月に勤務すべき時間数</v>
      </c>
      <c r="Q60" s="116"/>
      <c r="R60" s="116"/>
      <c r="S60" s="116"/>
      <c r="T60" s="117"/>
      <c r="U60" s="116" t="s">
        <v>114</v>
      </c>
      <c r="V60" s="116"/>
      <c r="W60" s="116"/>
      <c r="X60" s="116"/>
      <c r="Y60" s="118"/>
      <c r="Z60" s="118"/>
      <c r="AG60" s="2"/>
      <c r="AH60" s="2"/>
      <c r="AI60" s="2"/>
      <c r="AJ60" s="2"/>
      <c r="AK60" s="2"/>
      <c r="AL60" s="2"/>
      <c r="AM60" s="2"/>
      <c r="AN60" s="2"/>
      <c r="AP60" s="66"/>
      <c r="AQ60" s="66"/>
      <c r="AR60" s="66"/>
      <c r="AS60" s="66"/>
      <c r="AT60" s="66"/>
    </row>
    <row r="61" spans="2:46" ht="20.25" customHeight="1" x14ac:dyDescent="0.4">
      <c r="I61" s="2"/>
      <c r="J61" s="2"/>
      <c r="K61" s="318">
        <f>IF($R$58="週",T56,R56)</f>
        <v>0</v>
      </c>
      <c r="L61" s="318"/>
      <c r="M61" s="318"/>
      <c r="N61" s="318"/>
      <c r="O61" s="122" t="s">
        <v>115</v>
      </c>
      <c r="P61" s="305">
        <f>IF($R$58="週",$BA$6,$BE$6)</f>
        <v>160</v>
      </c>
      <c r="Q61" s="305"/>
      <c r="R61" s="305"/>
      <c r="S61" s="305"/>
      <c r="T61" s="122" t="s">
        <v>116</v>
      </c>
      <c r="U61" s="314">
        <f>ROUNDDOWN(K61/P61,1)</f>
        <v>0</v>
      </c>
      <c r="V61" s="314"/>
      <c r="W61" s="314"/>
      <c r="X61" s="314"/>
      <c r="Y61" s="2"/>
      <c r="Z61" s="2"/>
      <c r="AG61" s="2"/>
      <c r="AH61" s="2"/>
      <c r="AI61" s="2"/>
      <c r="AJ61" s="2"/>
      <c r="AK61" s="2"/>
      <c r="AL61" s="2"/>
      <c r="AM61" s="2"/>
      <c r="AN61" s="2"/>
    </row>
    <row r="62" spans="2:46" ht="20.25" customHeight="1" x14ac:dyDescent="0.4">
      <c r="I62" s="2"/>
      <c r="J62" s="2"/>
      <c r="K62" s="116"/>
      <c r="L62" s="116"/>
      <c r="M62" s="116"/>
      <c r="N62" s="116"/>
      <c r="O62" s="116"/>
      <c r="P62" s="116"/>
      <c r="Q62" s="116"/>
      <c r="R62" s="116"/>
      <c r="S62" s="116"/>
      <c r="T62" s="117"/>
      <c r="U62" s="116" t="s">
        <v>117</v>
      </c>
      <c r="V62" s="116"/>
      <c r="W62" s="116"/>
      <c r="X62" s="116"/>
      <c r="Y62" s="2"/>
      <c r="Z62" s="2"/>
      <c r="AG62" s="2"/>
      <c r="AH62" s="2"/>
      <c r="AI62" s="2"/>
      <c r="AJ62" s="2"/>
      <c r="AK62" s="2"/>
      <c r="AL62" s="2"/>
      <c r="AM62" s="2"/>
      <c r="AN62" s="2"/>
    </row>
    <row r="63" spans="2:46" ht="20.25" customHeight="1" x14ac:dyDescent="0.4">
      <c r="I63" s="2"/>
      <c r="J63" s="2"/>
      <c r="K63" s="116" t="s">
        <v>137</v>
      </c>
      <c r="L63" s="116"/>
      <c r="M63" s="116"/>
      <c r="N63" s="116"/>
      <c r="O63" s="116"/>
      <c r="P63" s="116"/>
      <c r="Q63" s="116"/>
      <c r="R63" s="116"/>
      <c r="S63" s="116"/>
      <c r="T63" s="117"/>
      <c r="U63" s="116"/>
      <c r="V63" s="116"/>
      <c r="W63" s="116"/>
      <c r="X63" s="116"/>
      <c r="Y63" s="2"/>
      <c r="Z63" s="2"/>
    </row>
    <row r="64" spans="2:46" ht="20.25" customHeight="1" x14ac:dyDescent="0.4">
      <c r="I64" s="2"/>
      <c r="J64" s="2"/>
      <c r="K64" s="116" t="s">
        <v>106</v>
      </c>
      <c r="L64" s="116"/>
      <c r="M64" s="116"/>
      <c r="N64" s="116"/>
      <c r="O64" s="116"/>
      <c r="P64" s="116"/>
      <c r="Q64" s="116"/>
      <c r="R64" s="116"/>
      <c r="S64" s="116"/>
      <c r="T64" s="117"/>
      <c r="U64" s="300"/>
      <c r="V64" s="300"/>
      <c r="W64" s="300"/>
      <c r="X64" s="300"/>
      <c r="Y64" s="2"/>
      <c r="Z64" s="2"/>
    </row>
    <row r="65" spans="9:26" ht="20.25" customHeight="1" x14ac:dyDescent="0.4">
      <c r="I65" s="2"/>
      <c r="J65" s="2"/>
      <c r="K65" s="120" t="s">
        <v>118</v>
      </c>
      <c r="L65" s="120"/>
      <c r="M65" s="120"/>
      <c r="N65" s="120"/>
      <c r="O65" s="120"/>
      <c r="P65" s="116" t="s">
        <v>119</v>
      </c>
      <c r="Q65" s="120"/>
      <c r="R65" s="120"/>
      <c r="S65" s="120"/>
      <c r="T65" s="120"/>
      <c r="U65" s="301" t="s">
        <v>110</v>
      </c>
      <c r="V65" s="301"/>
      <c r="W65" s="301"/>
      <c r="X65" s="301"/>
      <c r="Y65" s="2"/>
      <c r="Z65" s="2"/>
    </row>
    <row r="66" spans="9:26" ht="20.25" customHeight="1" x14ac:dyDescent="0.4">
      <c r="I66" s="2"/>
      <c r="J66" s="2"/>
      <c r="K66" s="305">
        <f>W56</f>
        <v>6</v>
      </c>
      <c r="L66" s="305"/>
      <c r="M66" s="305"/>
      <c r="N66" s="305"/>
      <c r="O66" s="122" t="s">
        <v>120</v>
      </c>
      <c r="P66" s="314">
        <f>U61</f>
        <v>0</v>
      </c>
      <c r="Q66" s="314"/>
      <c r="R66" s="314"/>
      <c r="S66" s="314"/>
      <c r="T66" s="122" t="s">
        <v>116</v>
      </c>
      <c r="U66" s="315">
        <f>ROUNDDOWN(K66+P66,1)</f>
        <v>6</v>
      </c>
      <c r="V66" s="315"/>
      <c r="W66" s="315"/>
      <c r="X66" s="315"/>
      <c r="Y66" s="128"/>
      <c r="Z66" s="128"/>
    </row>
    <row r="67" spans="9:26" ht="20.25" customHeight="1" x14ac:dyDescent="0.4"/>
    <row r="68" spans="9:26" ht="20.25" customHeight="1" x14ac:dyDescent="0.4"/>
    <row r="69" spans="9:26" ht="20.25" customHeight="1" x14ac:dyDescent="0.4"/>
    <row r="70" spans="9:26" ht="20.25" customHeight="1" x14ac:dyDescent="0.4"/>
    <row r="71" spans="9:26" ht="20.25" customHeight="1" x14ac:dyDescent="0.4"/>
    <row r="72" spans="9:26" ht="20.25" customHeight="1" x14ac:dyDescent="0.4"/>
    <row r="73" spans="9:26" ht="20.25" customHeight="1" x14ac:dyDescent="0.4"/>
    <row r="74" spans="9:26" ht="20.25" customHeight="1" x14ac:dyDescent="0.4"/>
    <row r="75" spans="9:26" ht="20.25" customHeight="1" x14ac:dyDescent="0.4"/>
    <row r="76" spans="9:26" ht="20.25" customHeight="1" x14ac:dyDescent="0.4"/>
    <row r="77" spans="9:26" ht="20.25" customHeight="1" x14ac:dyDescent="0.4"/>
    <row r="78" spans="9:26" ht="20.25" customHeight="1" x14ac:dyDescent="0.4"/>
    <row r="79" spans="9:26" ht="20.25" customHeight="1" x14ac:dyDescent="0.4"/>
    <row r="80" spans="9:26"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106" spans="43:57" x14ac:dyDescent="0.4">
      <c r="AQ106" s="13"/>
      <c r="AR106" s="13"/>
      <c r="AS106" s="13"/>
      <c r="AT106" s="13"/>
      <c r="AU106" s="13"/>
      <c r="AV106" s="13"/>
    </row>
    <row r="107" spans="43:57" x14ac:dyDescent="0.4">
      <c r="AQ107" s="13"/>
      <c r="AR107" s="13"/>
      <c r="AS107" s="13"/>
      <c r="AT107" s="13"/>
      <c r="AU107" s="13"/>
      <c r="AV107" s="13"/>
    </row>
    <row r="109" spans="43:57" x14ac:dyDescent="0.4">
      <c r="AW109" s="13"/>
      <c r="AX109" s="13"/>
      <c r="AY109" s="13"/>
      <c r="AZ109" s="10"/>
      <c r="BA109" s="10"/>
      <c r="BB109" s="10"/>
      <c r="BC109" s="10"/>
      <c r="BD109" s="10"/>
      <c r="BE109" s="10"/>
    </row>
    <row r="110" spans="43:57" x14ac:dyDescent="0.4">
      <c r="AW110" s="13"/>
      <c r="AX110" s="13"/>
      <c r="AY110" s="13"/>
      <c r="AZ110" s="10"/>
      <c r="BA110" s="10"/>
      <c r="BB110" s="10"/>
      <c r="BC110" s="10"/>
      <c r="BD110" s="10"/>
      <c r="BE110" s="10"/>
    </row>
    <row r="113" spans="1:59" x14ac:dyDescent="0.4">
      <c r="A113" s="11"/>
      <c r="B113" s="11"/>
      <c r="C113" s="12"/>
      <c r="D113" s="12"/>
      <c r="E113" s="12"/>
      <c r="F113" s="12"/>
      <c r="G113" s="12"/>
      <c r="H113" s="12"/>
      <c r="I113" s="12"/>
      <c r="J113" s="12"/>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BF113" s="10"/>
      <c r="BG113" s="10"/>
    </row>
    <row r="114" spans="1:59" x14ac:dyDescent="0.4">
      <c r="A114" s="11"/>
      <c r="B114" s="11"/>
      <c r="C114" s="12"/>
      <c r="D114" s="12"/>
      <c r="E114" s="12"/>
      <c r="F114" s="12"/>
      <c r="G114" s="12"/>
      <c r="H114" s="12"/>
      <c r="I114" s="12"/>
      <c r="J114" s="12"/>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BF114" s="10"/>
      <c r="BG114" s="10"/>
    </row>
    <row r="115" spans="1:59" x14ac:dyDescent="0.4">
      <c r="A115" s="11"/>
      <c r="B115" s="11"/>
      <c r="C115" s="14"/>
      <c r="D115" s="14"/>
      <c r="E115" s="14"/>
      <c r="F115" s="14"/>
      <c r="G115" s="14"/>
      <c r="H115" s="14"/>
      <c r="I115" s="14"/>
      <c r="J115" s="14"/>
      <c r="K115" s="12"/>
      <c r="L115" s="12"/>
      <c r="M115" s="11"/>
      <c r="N115" s="11"/>
      <c r="O115" s="11"/>
      <c r="P115" s="11"/>
      <c r="Q115" s="11"/>
      <c r="R115" s="11"/>
    </row>
    <row r="116" spans="1:59" x14ac:dyDescent="0.4">
      <c r="A116" s="11"/>
      <c r="B116" s="11"/>
      <c r="C116" s="14"/>
      <c r="D116" s="14"/>
      <c r="E116" s="14"/>
      <c r="F116" s="14"/>
      <c r="G116" s="14"/>
      <c r="H116" s="14"/>
      <c r="I116" s="14"/>
      <c r="J116" s="14"/>
      <c r="K116" s="12"/>
      <c r="L116" s="12"/>
      <c r="M116" s="11"/>
      <c r="N116" s="11"/>
      <c r="O116" s="11"/>
      <c r="P116" s="11"/>
      <c r="Q116" s="11"/>
      <c r="R116" s="11"/>
    </row>
    <row r="117" spans="1:59" x14ac:dyDescent="0.4">
      <c r="C117" s="3"/>
      <c r="D117" s="3"/>
      <c r="E117" s="3"/>
      <c r="F117" s="3"/>
      <c r="G117" s="3"/>
      <c r="H117" s="3"/>
      <c r="I117" s="3"/>
      <c r="J117" s="3"/>
    </row>
    <row r="118" spans="1:59" x14ac:dyDescent="0.4">
      <c r="C118" s="3"/>
      <c r="D118" s="3"/>
      <c r="E118" s="3"/>
      <c r="F118" s="3"/>
      <c r="G118" s="3"/>
      <c r="H118" s="3"/>
      <c r="I118" s="3"/>
      <c r="J118" s="3"/>
    </row>
    <row r="119" spans="1:59" x14ac:dyDescent="0.4">
      <c r="C119" s="3"/>
      <c r="D119" s="3"/>
      <c r="E119" s="3"/>
      <c r="F119" s="3"/>
      <c r="G119" s="3"/>
      <c r="H119" s="3"/>
      <c r="I119" s="3"/>
      <c r="J119" s="3"/>
    </row>
    <row r="120" spans="1:59" x14ac:dyDescent="0.4">
      <c r="C120" s="3"/>
      <c r="D120" s="3"/>
      <c r="E120" s="3"/>
      <c r="F120" s="3"/>
      <c r="G120" s="3"/>
      <c r="H120" s="3"/>
      <c r="I120" s="3"/>
      <c r="J120" s="3"/>
    </row>
  </sheetData>
  <sheetProtection insertRows="0" deleteRows="0"/>
  <mergeCells count="259">
    <mergeCell ref="C37:D38"/>
    <mergeCell ref="B45:B46"/>
    <mergeCell ref="B37:B38"/>
    <mergeCell ref="B39:B40"/>
    <mergeCell ref="B29:B30"/>
    <mergeCell ref="B31:B32"/>
    <mergeCell ref="B33:B34"/>
    <mergeCell ref="B35:B36"/>
    <mergeCell ref="O10:S14"/>
    <mergeCell ref="O15:S16"/>
    <mergeCell ref="O17:S18"/>
    <mergeCell ref="O19:S20"/>
    <mergeCell ref="O21:S22"/>
    <mergeCell ref="O23:S24"/>
    <mergeCell ref="O25:S26"/>
    <mergeCell ref="O27:S28"/>
    <mergeCell ref="O29:S30"/>
    <mergeCell ref="O31:S32"/>
    <mergeCell ref="O33:S34"/>
    <mergeCell ref="O35:S36"/>
    <mergeCell ref="I37:J38"/>
    <mergeCell ref="C39:D40"/>
    <mergeCell ref="I39:J40"/>
    <mergeCell ref="I35:J36"/>
    <mergeCell ref="BB36:BC36"/>
    <mergeCell ref="BD36:BE36"/>
    <mergeCell ref="I29:J30"/>
    <mergeCell ref="I31:J32"/>
    <mergeCell ref="K29:N30"/>
    <mergeCell ref="K31:N32"/>
    <mergeCell ref="I33:J34"/>
    <mergeCell ref="BB30:BC30"/>
    <mergeCell ref="BD30:BE30"/>
    <mergeCell ref="BB32:BC32"/>
    <mergeCell ref="BD32:BE32"/>
    <mergeCell ref="BB29:BC29"/>
    <mergeCell ref="B15:B16"/>
    <mergeCell ref="B17:B18"/>
    <mergeCell ref="B19:B20"/>
    <mergeCell ref="B21:B22"/>
    <mergeCell ref="B23:B24"/>
    <mergeCell ref="B25:B26"/>
    <mergeCell ref="B27:B28"/>
    <mergeCell ref="B43:B44"/>
    <mergeCell ref="B41:B42"/>
    <mergeCell ref="BB40:BC40"/>
    <mergeCell ref="BD40:BE40"/>
    <mergeCell ref="K35:N36"/>
    <mergeCell ref="BB33:BC33"/>
    <mergeCell ref="BD33:BE33"/>
    <mergeCell ref="BB34:BC34"/>
    <mergeCell ref="BD34:BE34"/>
    <mergeCell ref="K33:N34"/>
    <mergeCell ref="K37:N38"/>
    <mergeCell ref="O37:S38"/>
    <mergeCell ref="O39:S40"/>
    <mergeCell ref="K39:N40"/>
    <mergeCell ref="BB38:BC38"/>
    <mergeCell ref="BB39:BC39"/>
    <mergeCell ref="BB37:BC37"/>
    <mergeCell ref="BD35:BE35"/>
    <mergeCell ref="C43:D44"/>
    <mergeCell ref="I43:J44"/>
    <mergeCell ref="K43:N44"/>
    <mergeCell ref="BB42:BC42"/>
    <mergeCell ref="BD42:BE42"/>
    <mergeCell ref="O43:S44"/>
    <mergeCell ref="BB46:BC46"/>
    <mergeCell ref="BD46:BE46"/>
    <mergeCell ref="BB43:BC43"/>
    <mergeCell ref="BD43:BE43"/>
    <mergeCell ref="C41:D42"/>
    <mergeCell ref="I41:J42"/>
    <mergeCell ref="K41:N42"/>
    <mergeCell ref="BB44:BC44"/>
    <mergeCell ref="BD44:BE44"/>
    <mergeCell ref="O45:S46"/>
    <mergeCell ref="BB45:BC45"/>
    <mergeCell ref="BD45:BE45"/>
    <mergeCell ref="C45:D46"/>
    <mergeCell ref="BB41:BC41"/>
    <mergeCell ref="BD41:BE41"/>
    <mergeCell ref="R55:S55"/>
    <mergeCell ref="T55:U55"/>
    <mergeCell ref="W55:X55"/>
    <mergeCell ref="K54:L54"/>
    <mergeCell ref="M54:N54"/>
    <mergeCell ref="O54:P54"/>
    <mergeCell ref="R54:S54"/>
    <mergeCell ref="U64:X64"/>
    <mergeCell ref="AC52:AF52"/>
    <mergeCell ref="AC53:AF53"/>
    <mergeCell ref="T54:U54"/>
    <mergeCell ref="W54:X54"/>
    <mergeCell ref="T53:U53"/>
    <mergeCell ref="W53:X53"/>
    <mergeCell ref="M52:N52"/>
    <mergeCell ref="O52:P52"/>
    <mergeCell ref="R52:S52"/>
    <mergeCell ref="BD38:BE38"/>
    <mergeCell ref="BD39:BE39"/>
    <mergeCell ref="BD37:BE37"/>
    <mergeCell ref="BD29:BE29"/>
    <mergeCell ref="BB31:BC31"/>
    <mergeCell ref="BD31:BE31"/>
    <mergeCell ref="BB35:BC35"/>
    <mergeCell ref="U65:X65"/>
    <mergeCell ref="K66:N66"/>
    <mergeCell ref="P66:S66"/>
    <mergeCell ref="U66:X66"/>
    <mergeCell ref="AA52:AB52"/>
    <mergeCell ref="AA53:AB53"/>
    <mergeCell ref="K61:N61"/>
    <mergeCell ref="P61:S61"/>
    <mergeCell ref="U61:X61"/>
    <mergeCell ref="M56:N56"/>
    <mergeCell ref="O56:P56"/>
    <mergeCell ref="R56:S56"/>
    <mergeCell ref="T56:U56"/>
    <mergeCell ref="W56:X56"/>
    <mergeCell ref="K55:L55"/>
    <mergeCell ref="M55:N55"/>
    <mergeCell ref="O55:P55"/>
    <mergeCell ref="T52:U52"/>
    <mergeCell ref="W52:X52"/>
    <mergeCell ref="R51:S51"/>
    <mergeCell ref="T51:U51"/>
    <mergeCell ref="R50:U50"/>
    <mergeCell ref="O41:S42"/>
    <mergeCell ref="BF42:BJ42"/>
    <mergeCell ref="BF43:BJ43"/>
    <mergeCell ref="BF44:BJ44"/>
    <mergeCell ref="BF45:BJ45"/>
    <mergeCell ref="BF46:BJ46"/>
    <mergeCell ref="AA49:AB49"/>
    <mergeCell ref="AC49:AF49"/>
    <mergeCell ref="AA50:AB50"/>
    <mergeCell ref="AC50:AF50"/>
    <mergeCell ref="AA51:AB51"/>
    <mergeCell ref="AC51:AF51"/>
    <mergeCell ref="AP51:AS51"/>
    <mergeCell ref="AP50:AS50"/>
    <mergeCell ref="AP49:AS49"/>
    <mergeCell ref="BB22:BC22"/>
    <mergeCell ref="BD22:BE22"/>
    <mergeCell ref="BB21:BC21"/>
    <mergeCell ref="BD21:BE21"/>
    <mergeCell ref="I21:J22"/>
    <mergeCell ref="K21:N22"/>
    <mergeCell ref="BB27:BC27"/>
    <mergeCell ref="BD27:BE27"/>
    <mergeCell ref="I27:J28"/>
    <mergeCell ref="K27:N28"/>
    <mergeCell ref="BB28:BC28"/>
    <mergeCell ref="BD28:BE28"/>
    <mergeCell ref="BB24:BC24"/>
    <mergeCell ref="BD24:BE24"/>
    <mergeCell ref="BB25:BC25"/>
    <mergeCell ref="BD25:BE25"/>
    <mergeCell ref="BB23:BC23"/>
    <mergeCell ref="BD23:BE23"/>
    <mergeCell ref="I23:J24"/>
    <mergeCell ref="I25:J26"/>
    <mergeCell ref="K23:N24"/>
    <mergeCell ref="K25:N26"/>
    <mergeCell ref="BB26:BC26"/>
    <mergeCell ref="BD26:BE26"/>
    <mergeCell ref="BB15:BC15"/>
    <mergeCell ref="BD15:BE15"/>
    <mergeCell ref="I15:J16"/>
    <mergeCell ref="I17:J18"/>
    <mergeCell ref="K15:N16"/>
    <mergeCell ref="K17:N18"/>
    <mergeCell ref="BB18:BC18"/>
    <mergeCell ref="BD18:BE18"/>
    <mergeCell ref="BF15:BJ15"/>
    <mergeCell ref="BF16:BJ16"/>
    <mergeCell ref="BF17:BJ17"/>
    <mergeCell ref="BF18:BJ18"/>
    <mergeCell ref="BB19:BC19"/>
    <mergeCell ref="BD19:BE19"/>
    <mergeCell ref="I19:J20"/>
    <mergeCell ref="K19:N20"/>
    <mergeCell ref="BB20:BC20"/>
    <mergeCell ref="BD20:BE20"/>
    <mergeCell ref="BB16:BC16"/>
    <mergeCell ref="BD16:BE16"/>
    <mergeCell ref="BB17:BC17"/>
    <mergeCell ref="BD17:BE17"/>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58:S58"/>
    <mergeCell ref="C15:D16"/>
    <mergeCell ref="C17:D18"/>
    <mergeCell ref="C19:D20"/>
    <mergeCell ref="C21:D22"/>
    <mergeCell ref="C23:D24"/>
    <mergeCell ref="C25:D26"/>
    <mergeCell ref="C27:D28"/>
    <mergeCell ref="C29:D30"/>
    <mergeCell ref="C31:D32"/>
    <mergeCell ref="C33:D34"/>
    <mergeCell ref="C35:D36"/>
    <mergeCell ref="K50:L51"/>
    <mergeCell ref="M50:P50"/>
    <mergeCell ref="M51:N51"/>
    <mergeCell ref="O51:P51"/>
    <mergeCell ref="I45:J46"/>
    <mergeCell ref="K45:N46"/>
    <mergeCell ref="K56:L56"/>
    <mergeCell ref="K53:L53"/>
    <mergeCell ref="M53:N53"/>
    <mergeCell ref="O53:P53"/>
    <mergeCell ref="R53:S53"/>
    <mergeCell ref="K52:L52"/>
    <mergeCell ref="BF34:BJ34"/>
    <mergeCell ref="BF35:BJ35"/>
    <mergeCell ref="BF36:BJ36"/>
    <mergeCell ref="BF37:BJ37"/>
    <mergeCell ref="BF38:BJ38"/>
    <mergeCell ref="BF39:BJ39"/>
    <mergeCell ref="BF40:BJ40"/>
    <mergeCell ref="BF41:BJ41"/>
    <mergeCell ref="BF19:BJ19"/>
    <mergeCell ref="BF20:BJ20"/>
    <mergeCell ref="BF21:BJ21"/>
    <mergeCell ref="BF22:BJ22"/>
    <mergeCell ref="BF23:BJ23"/>
    <mergeCell ref="BF24:BJ24"/>
    <mergeCell ref="BF25:BJ25"/>
    <mergeCell ref="BF26:BJ26"/>
    <mergeCell ref="BF33:BJ33"/>
    <mergeCell ref="BF27:BJ27"/>
    <mergeCell ref="BF28:BJ28"/>
    <mergeCell ref="BF29:BJ29"/>
    <mergeCell ref="BF30:BJ30"/>
    <mergeCell ref="BF31:BJ31"/>
    <mergeCell ref="BF32:BJ32"/>
  </mergeCells>
  <phoneticPr fontId="2"/>
  <conditionalFormatting sqref="W60:Z60">
    <cfRule type="expression" dxfId="38" priority="147">
      <formula>OR(#REF!=$B47,#REF!=$B47)</formula>
    </cfRule>
  </conditionalFormatting>
  <conditionalFormatting sqref="Z50 W50:X50 W59:Z59">
    <cfRule type="expression" dxfId="37" priority="149">
      <formula>OR(#REF!=$B48,#REF!=$B48)</formula>
    </cfRule>
  </conditionalFormatting>
  <conditionalFormatting sqref="W16:BE16">
    <cfRule type="expression" dxfId="36" priority="77">
      <formula>INDIRECT(ADDRESS(ROW(),COLUMN()))=TRUNC(INDIRECT(ADDRESS(ROW(),COLUMN())))</formula>
    </cfRule>
  </conditionalFormatting>
  <conditionalFormatting sqref="BB18:BE18">
    <cfRule type="expression" dxfId="35" priority="76">
      <formula>INDIRECT(ADDRESS(ROW(),COLUMN()))=TRUNC(INDIRECT(ADDRESS(ROW(),COLUMN())))</formula>
    </cfRule>
  </conditionalFormatting>
  <conditionalFormatting sqref="BB20:BE20">
    <cfRule type="expression" dxfId="34" priority="74">
      <formula>INDIRECT(ADDRESS(ROW(),COLUMN()))=TRUNC(INDIRECT(ADDRESS(ROW(),COLUMN())))</formula>
    </cfRule>
  </conditionalFormatting>
  <conditionalFormatting sqref="BB22:BE22">
    <cfRule type="expression" dxfId="33" priority="73">
      <formula>INDIRECT(ADDRESS(ROW(),COLUMN()))=TRUNC(INDIRECT(ADDRESS(ROW(),COLUMN())))</formula>
    </cfRule>
  </conditionalFormatting>
  <conditionalFormatting sqref="BB24:BE24">
    <cfRule type="expression" dxfId="32" priority="70">
      <formula>INDIRECT(ADDRESS(ROW(),COLUMN()))=TRUNC(INDIRECT(ADDRESS(ROW(),COLUMN())))</formula>
    </cfRule>
  </conditionalFormatting>
  <conditionalFormatting sqref="BB26:BE26">
    <cfRule type="expression" dxfId="31" priority="69">
      <formula>INDIRECT(ADDRESS(ROW(),COLUMN()))=TRUNC(INDIRECT(ADDRESS(ROW(),COLUMN())))</formula>
    </cfRule>
  </conditionalFormatting>
  <conditionalFormatting sqref="BB28:BE28">
    <cfRule type="expression" dxfId="30" priority="68">
      <formula>INDIRECT(ADDRESS(ROW(),COLUMN()))=TRUNC(INDIRECT(ADDRESS(ROW(),COLUMN())))</formula>
    </cfRule>
  </conditionalFormatting>
  <conditionalFormatting sqref="BB30:BE30">
    <cfRule type="expression" dxfId="29" priority="65">
      <formula>INDIRECT(ADDRESS(ROW(),COLUMN()))=TRUNC(INDIRECT(ADDRESS(ROW(),COLUMN())))</formula>
    </cfRule>
  </conditionalFormatting>
  <conditionalFormatting sqref="BB32:BE32">
    <cfRule type="expression" dxfId="28" priority="64">
      <formula>INDIRECT(ADDRESS(ROW(),COLUMN()))=TRUNC(INDIRECT(ADDRESS(ROW(),COLUMN())))</formula>
    </cfRule>
  </conditionalFormatting>
  <conditionalFormatting sqref="BB34:BE34">
    <cfRule type="expression" dxfId="27" priority="63">
      <formula>INDIRECT(ADDRESS(ROW(),COLUMN()))=TRUNC(INDIRECT(ADDRESS(ROW(),COLUMN())))</formula>
    </cfRule>
  </conditionalFormatting>
  <conditionalFormatting sqref="BB36:BE36">
    <cfRule type="expression" dxfId="26" priority="62">
      <formula>INDIRECT(ADDRESS(ROW(),COLUMN()))=TRUNC(INDIRECT(ADDRESS(ROW(),COLUMN())))</formula>
    </cfRule>
  </conditionalFormatting>
  <conditionalFormatting sqref="BB38:BE38">
    <cfRule type="expression" dxfId="25" priority="54">
      <formula>INDIRECT(ADDRESS(ROW(),COLUMN()))=TRUNC(INDIRECT(ADDRESS(ROW(),COLUMN())))</formula>
    </cfRule>
  </conditionalFormatting>
  <conditionalFormatting sqref="BB40:BE40">
    <cfRule type="expression" dxfId="24" priority="53">
      <formula>INDIRECT(ADDRESS(ROW(),COLUMN()))=TRUNC(INDIRECT(ADDRESS(ROW(),COLUMN())))</formula>
    </cfRule>
  </conditionalFormatting>
  <conditionalFormatting sqref="BB42:BE42">
    <cfRule type="expression" dxfId="23" priority="50">
      <formula>INDIRECT(ADDRESS(ROW(),COLUMN()))=TRUNC(INDIRECT(ADDRESS(ROW(),COLUMN())))</formula>
    </cfRule>
  </conditionalFormatting>
  <conditionalFormatting sqref="BB44:BE44">
    <cfRule type="expression" dxfId="22" priority="49">
      <formula>INDIRECT(ADDRESS(ROW(),COLUMN()))=TRUNC(INDIRECT(ADDRESS(ROW(),COLUMN())))</formula>
    </cfRule>
  </conditionalFormatting>
  <conditionalFormatting sqref="BB46:BE46">
    <cfRule type="expression" dxfId="21" priority="48">
      <formula>INDIRECT(ADDRESS(ROW(),COLUMN()))=TRUNC(INDIRECT(ADDRESS(ROW(),COLUMN())))</formula>
    </cfRule>
  </conditionalFormatting>
  <conditionalFormatting sqref="M52:X56">
    <cfRule type="expression" dxfId="20" priority="40">
      <formula>INDIRECT(ADDRESS(ROW(),COLUMN()))=TRUNC(INDIRECT(ADDRESS(ROW(),COLUMN())))</formula>
    </cfRule>
  </conditionalFormatting>
  <conditionalFormatting sqref="K61:N61">
    <cfRule type="expression" dxfId="19" priority="38">
      <formula>INDIRECT(ADDRESS(ROW(),COLUMN()))=TRUNC(INDIRECT(ADDRESS(ROW(),COLUMN())))</formula>
    </cfRule>
  </conditionalFormatting>
  <conditionalFormatting sqref="W38:BA38">
    <cfRule type="expression" dxfId="18" priority="8">
      <formula>INDIRECT(ADDRESS(ROW(),COLUMN()))=TRUNC(INDIRECT(ADDRESS(ROW(),COLUMN())))</formula>
    </cfRule>
  </conditionalFormatting>
  <conditionalFormatting sqref="W18:BA18">
    <cfRule type="expression" dxfId="17" priority="29">
      <formula>INDIRECT(ADDRESS(ROW(),COLUMN()))=TRUNC(INDIRECT(ADDRESS(ROW(),COLUMN())))</formula>
    </cfRule>
  </conditionalFormatting>
  <conditionalFormatting sqref="W20:BA20">
    <cfRule type="expression" dxfId="16" priority="28">
      <formula>INDIRECT(ADDRESS(ROW(),COLUMN()))=TRUNC(INDIRECT(ADDRESS(ROW(),COLUMN())))</formula>
    </cfRule>
  </conditionalFormatting>
  <conditionalFormatting sqref="W22:BA22">
    <cfRule type="expression" dxfId="15" priority="27">
      <formula>INDIRECT(ADDRESS(ROW(),COLUMN()))=TRUNC(INDIRECT(ADDRESS(ROW(),COLUMN())))</formula>
    </cfRule>
  </conditionalFormatting>
  <conditionalFormatting sqref="W24:BA24">
    <cfRule type="expression" dxfId="14" priority="24">
      <formula>INDIRECT(ADDRESS(ROW(),COLUMN()))=TRUNC(INDIRECT(ADDRESS(ROW(),COLUMN())))</formula>
    </cfRule>
  </conditionalFormatting>
  <conditionalFormatting sqref="W26:BA26">
    <cfRule type="expression" dxfId="13" priority="23">
      <formula>INDIRECT(ADDRESS(ROW(),COLUMN()))=TRUNC(INDIRECT(ADDRESS(ROW(),COLUMN())))</formula>
    </cfRule>
  </conditionalFormatting>
  <conditionalFormatting sqref="W28:BA28">
    <cfRule type="expression" dxfId="12" priority="22">
      <formula>INDIRECT(ADDRESS(ROW(),COLUMN()))=TRUNC(INDIRECT(ADDRESS(ROW(),COLUMN())))</formula>
    </cfRule>
  </conditionalFormatting>
  <conditionalFormatting sqref="W30:BA30">
    <cfRule type="expression" dxfId="11" priority="19">
      <formula>INDIRECT(ADDRESS(ROW(),COLUMN()))=TRUNC(INDIRECT(ADDRESS(ROW(),COLUMN())))</formula>
    </cfRule>
  </conditionalFormatting>
  <conditionalFormatting sqref="W32:BA32">
    <cfRule type="expression" dxfId="10" priority="18">
      <formula>INDIRECT(ADDRESS(ROW(),COLUMN()))=TRUNC(INDIRECT(ADDRESS(ROW(),COLUMN())))</formula>
    </cfRule>
  </conditionalFormatting>
  <conditionalFormatting sqref="W34:BA34">
    <cfRule type="expression" dxfId="9" priority="17">
      <formula>INDIRECT(ADDRESS(ROW(),COLUMN()))=TRUNC(INDIRECT(ADDRESS(ROW(),COLUMN())))</formula>
    </cfRule>
  </conditionalFormatting>
  <conditionalFormatting sqref="W36:BA36">
    <cfRule type="expression" dxfId="8" priority="16">
      <formula>INDIRECT(ADDRESS(ROW(),COLUMN()))=TRUNC(INDIRECT(ADDRESS(ROW(),COLUMN())))</formula>
    </cfRule>
  </conditionalFormatting>
  <conditionalFormatting sqref="W40:BA40">
    <cfRule type="expression" dxfId="7" priority="7">
      <formula>INDIRECT(ADDRESS(ROW(),COLUMN()))=TRUNC(INDIRECT(ADDRESS(ROW(),COLUMN())))</formula>
    </cfRule>
  </conditionalFormatting>
  <conditionalFormatting sqref="W42:BA42">
    <cfRule type="expression" dxfId="6" priority="4">
      <formula>INDIRECT(ADDRESS(ROW(),COLUMN()))=TRUNC(INDIRECT(ADDRESS(ROW(),COLUMN())))</formula>
    </cfRule>
  </conditionalFormatting>
  <conditionalFormatting sqref="W44:BA44">
    <cfRule type="expression" dxfId="5" priority="3">
      <formula>INDIRECT(ADDRESS(ROW(),COLUMN()))=TRUNC(INDIRECT(ADDRESS(ROW(),COLUMN())))</formula>
    </cfRule>
  </conditionalFormatting>
  <conditionalFormatting sqref="W46:BA46">
    <cfRule type="expression" dxfId="4" priority="2">
      <formula>INDIRECT(ADDRESS(ROW(),COLUMN()))=TRUNC(INDIRECT(ADDRESS(ROW(),COLUMN())))</formula>
    </cfRule>
  </conditionalFormatting>
  <conditionalFormatting sqref="AG56:AK56">
    <cfRule type="expression" dxfId="3" priority="241">
      <formula>OR(#REF!=$B47,#REF!=$B47)</formula>
    </cfRule>
  </conditionalFormatting>
  <conditionalFormatting sqref="AG55:AK55">
    <cfRule type="expression" dxfId="2" priority="243">
      <formula>OR(#REF!=$B57,#REF!=$B57)</formula>
    </cfRule>
  </conditionalFormatting>
  <conditionalFormatting sqref="AA53:AF53">
    <cfRule type="expression" dxfId="1" priority="245">
      <formula>OR(#REF!=$B47,#REF!=$B47)</formula>
    </cfRule>
  </conditionalFormatting>
  <conditionalFormatting sqref="AA52:AF52">
    <cfRule type="expression" dxfId="0" priority="247">
      <formula>OR(#REF!=$B57,#REF!=$B57)</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29:BA29 W31:BA31 W33:BA33 W35:BA35 W37:BA37 W39:BA39 W41:BA41 W43:BA43 W45:BA45">
      <formula1>【記載例】シフト記号表</formula1>
    </dataValidation>
    <dataValidation type="list" allowBlank="1" showInputMessage="1" showErrorMessage="1" sqref="R58:S58">
      <formula1>"週,暦月"</formula1>
    </dataValidation>
    <dataValidation type="list" allowBlank="1" showInputMessage="1" sqref="C15:D46">
      <formula1>職種</formula1>
    </dataValidation>
    <dataValidation type="list" allowBlank="1" showInputMessage="1" sqref="I15:J46">
      <formula1>"A, B, C, D"</formula1>
    </dataValidation>
    <dataValidation type="list" errorStyle="warning" allowBlank="1" showInputMessage="1" error="リストにない場合のみ、入力してください。" sqref="K15:N46">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70" zoomScaleNormal="7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141</v>
      </c>
      <c r="F3" s="83" t="s">
        <v>142</v>
      </c>
      <c r="G3" s="82"/>
      <c r="H3" s="82"/>
      <c r="I3" s="82"/>
      <c r="J3" s="83"/>
      <c r="K3" s="82"/>
      <c r="L3" s="82"/>
    </row>
    <row r="4" spans="2:14" x14ac:dyDescent="0.4">
      <c r="B4" s="80"/>
      <c r="F4" s="321" t="s">
        <v>34</v>
      </c>
      <c r="G4" s="321"/>
      <c r="H4" s="321"/>
      <c r="I4" s="321"/>
      <c r="J4" s="321"/>
      <c r="K4" s="321"/>
      <c r="L4" s="321"/>
      <c r="N4" s="321" t="s">
        <v>147</v>
      </c>
    </row>
    <row r="5" spans="2:14" x14ac:dyDescent="0.4">
      <c r="B5" s="78" t="s">
        <v>20</v>
      </c>
      <c r="C5" s="78" t="s">
        <v>4</v>
      </c>
      <c r="F5" s="78" t="s">
        <v>148</v>
      </c>
      <c r="G5" s="78"/>
      <c r="H5" s="78" t="s">
        <v>149</v>
      </c>
      <c r="J5" s="78" t="s">
        <v>35</v>
      </c>
      <c r="L5" s="78" t="s">
        <v>34</v>
      </c>
      <c r="N5" s="321"/>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0.58333333333333337</v>
      </c>
      <c r="G7" s="84" t="s">
        <v>17</v>
      </c>
      <c r="H7" s="87">
        <v>0.95833333333333337</v>
      </c>
      <c r="I7" s="88" t="s">
        <v>37</v>
      </c>
      <c r="J7" s="87">
        <v>4.1666666666666664E-2</v>
      </c>
      <c r="K7" s="89" t="s">
        <v>2</v>
      </c>
      <c r="L7" s="90">
        <f>IF(OR(F7="",H7=""),"",(H7+IF(F7&gt;H7,1,0)-F7-J7)*24)</f>
        <v>8</v>
      </c>
      <c r="N7" s="91"/>
    </row>
    <row r="8" spans="2:14" x14ac:dyDescent="0.4">
      <c r="B8" s="84">
        <v>3</v>
      </c>
      <c r="C8" s="85" t="s">
        <v>40</v>
      </c>
      <c r="D8" s="86" t="str">
        <f t="shared" si="0"/>
        <v>c</v>
      </c>
      <c r="E8" s="84" t="s">
        <v>16</v>
      </c>
      <c r="F8" s="87">
        <v>0.91666666666666663</v>
      </c>
      <c r="G8" s="84" t="s">
        <v>17</v>
      </c>
      <c r="H8" s="87">
        <v>0.29166666666666669</v>
      </c>
      <c r="I8" s="88" t="s">
        <v>37</v>
      </c>
      <c r="J8" s="87">
        <v>4.1666666666666664E-2</v>
      </c>
      <c r="K8" s="89" t="s">
        <v>2</v>
      </c>
      <c r="L8" s="90">
        <f>IF(OR(F8="",H8=""),"",(H8+IF(F8&gt;H8,1,0)-F8-J8)*24)</f>
        <v>8.0000000000000018</v>
      </c>
      <c r="N8" s="91"/>
    </row>
    <row r="9" spans="2:14" x14ac:dyDescent="0.4">
      <c r="B9" s="84">
        <v>4</v>
      </c>
      <c r="C9" s="85" t="s">
        <v>41</v>
      </c>
      <c r="D9" s="86" t="str">
        <f t="shared" si="0"/>
        <v>d</v>
      </c>
      <c r="E9" s="84" t="s">
        <v>16</v>
      </c>
      <c r="F9" s="87">
        <v>0.25</v>
      </c>
      <c r="G9" s="84" t="s">
        <v>17</v>
      </c>
      <c r="H9" s="87">
        <v>0.625</v>
      </c>
      <c r="I9" s="88" t="s">
        <v>37</v>
      </c>
      <c r="J9" s="87">
        <v>4.1666666666666664E-2</v>
      </c>
      <c r="K9" s="89" t="s">
        <v>2</v>
      </c>
      <c r="L9" s="90">
        <f>IF(OR(F9="",H9=""),"",(H9+IF(F9&gt;H9,1,0)-F9-J9)*24)</f>
        <v>8</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150</v>
      </c>
    </row>
    <row r="42" spans="2:14" x14ac:dyDescent="0.4">
      <c r="B42" s="84"/>
      <c r="C42" s="93" t="s">
        <v>151</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152</v>
      </c>
    </row>
    <row r="45" spans="2:14" x14ac:dyDescent="0.4">
      <c r="B45" s="84"/>
      <c r="C45" s="93" t="s">
        <v>153</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152</v>
      </c>
    </row>
    <row r="49" spans="3:4" x14ac:dyDescent="0.4">
      <c r="C49" s="80" t="s">
        <v>154</v>
      </c>
      <c r="D49" s="80"/>
    </row>
    <row r="50" spans="3:4" x14ac:dyDescent="0.4">
      <c r="C50" s="80" t="s">
        <v>155</v>
      </c>
      <c r="D50" s="80"/>
    </row>
    <row r="51" spans="3:4" x14ac:dyDescent="0.4">
      <c r="C51" s="80" t="s">
        <v>156</v>
      </c>
      <c r="D51" s="80"/>
    </row>
    <row r="52" spans="3:4" x14ac:dyDescent="0.4">
      <c r="C52" s="80" t="s">
        <v>157</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7" zoomScale="80" zoomScaleNormal="80" workbookViewId="0">
      <selection activeCell="B2" sqref="B2"/>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2">
        <v>1</v>
      </c>
      <c r="C4" s="73" t="s">
        <v>171</v>
      </c>
      <c r="D4" s="21"/>
    </row>
    <row r="5" spans="2:4" x14ac:dyDescent="0.4">
      <c r="B5" s="72">
        <v>2</v>
      </c>
      <c r="C5" s="73" t="s">
        <v>172</v>
      </c>
      <c r="D5" s="21"/>
    </row>
    <row r="6" spans="2:4" x14ac:dyDescent="0.4">
      <c r="B6" s="72">
        <v>3</v>
      </c>
      <c r="C6" s="73" t="s">
        <v>100</v>
      </c>
      <c r="D6" s="21"/>
    </row>
    <row r="7" spans="2:4" x14ac:dyDescent="0.4">
      <c r="B7" s="72">
        <v>4</v>
      </c>
      <c r="C7" s="73" t="s">
        <v>100</v>
      </c>
      <c r="D7" s="21"/>
    </row>
    <row r="8" spans="2:4" x14ac:dyDescent="0.4">
      <c r="B8" s="72">
        <v>5</v>
      </c>
      <c r="C8" s="73" t="s">
        <v>100</v>
      </c>
      <c r="D8" s="21"/>
    </row>
    <row r="9" spans="2:4" x14ac:dyDescent="0.4">
      <c r="B9" s="72">
        <v>6</v>
      </c>
      <c r="C9" s="73" t="s">
        <v>100</v>
      </c>
    </row>
    <row r="10" spans="2:4" x14ac:dyDescent="0.4">
      <c r="B10" s="72">
        <v>7</v>
      </c>
      <c r="C10" s="73" t="s">
        <v>100</v>
      </c>
      <c r="D10" s="21"/>
    </row>
    <row r="11" spans="2:4" x14ac:dyDescent="0.4">
      <c r="B11" s="72">
        <v>8</v>
      </c>
      <c r="C11" s="73" t="s">
        <v>100</v>
      </c>
      <c r="D11" s="21"/>
    </row>
    <row r="12" spans="2:4" x14ac:dyDescent="0.4">
      <c r="B12" s="72">
        <v>9</v>
      </c>
      <c r="C12" s="73" t="s">
        <v>100</v>
      </c>
      <c r="D12" s="21"/>
    </row>
    <row r="13" spans="2:4" x14ac:dyDescent="0.4">
      <c r="B13" s="72">
        <v>10</v>
      </c>
      <c r="C13" s="73" t="s">
        <v>100</v>
      </c>
      <c r="D13" s="21"/>
    </row>
    <row r="15" spans="2:4" x14ac:dyDescent="0.4">
      <c r="B15" s="21" t="s">
        <v>85</v>
      </c>
    </row>
    <row r="16" spans="2:4" ht="19.5" thickBot="1" x14ac:dyDescent="0.45"/>
    <row r="17" spans="2:12" ht="20.25" thickBot="1" x14ac:dyDescent="0.45">
      <c r="B17" s="23" t="s">
        <v>71</v>
      </c>
      <c r="C17" s="24" t="s">
        <v>173</v>
      </c>
      <c r="D17" s="25" t="s">
        <v>174</v>
      </c>
      <c r="E17" s="25" t="s">
        <v>190</v>
      </c>
      <c r="F17" s="25" t="s">
        <v>193</v>
      </c>
      <c r="G17" s="25" t="s">
        <v>175</v>
      </c>
      <c r="H17" s="56" t="s">
        <v>176</v>
      </c>
      <c r="I17" s="56" t="s">
        <v>177</v>
      </c>
      <c r="J17" s="56" t="s">
        <v>211</v>
      </c>
      <c r="K17" s="56" t="s">
        <v>194</v>
      </c>
      <c r="L17" s="57" t="s">
        <v>194</v>
      </c>
    </row>
    <row r="18" spans="2:12" ht="19.5" x14ac:dyDescent="0.4">
      <c r="B18" s="323" t="s">
        <v>72</v>
      </c>
      <c r="C18" s="26" t="s">
        <v>89</v>
      </c>
      <c r="D18" s="27" t="s">
        <v>101</v>
      </c>
      <c r="E18" s="27" t="s">
        <v>178</v>
      </c>
      <c r="F18" s="27" t="s">
        <v>179</v>
      </c>
      <c r="G18" s="27" t="s">
        <v>175</v>
      </c>
      <c r="H18" s="58" t="s">
        <v>176</v>
      </c>
      <c r="I18" s="58" t="s">
        <v>177</v>
      </c>
      <c r="J18" s="58" t="s">
        <v>101</v>
      </c>
      <c r="K18" s="58"/>
      <c r="L18" s="59"/>
    </row>
    <row r="19" spans="2:12" ht="19.5" x14ac:dyDescent="0.4">
      <c r="B19" s="324"/>
      <c r="C19" s="28" t="s">
        <v>89</v>
      </c>
      <c r="D19" s="28" t="s">
        <v>180</v>
      </c>
      <c r="E19" s="28" t="s">
        <v>101</v>
      </c>
      <c r="F19" s="28" t="s">
        <v>101</v>
      </c>
      <c r="G19" s="28" t="s">
        <v>89</v>
      </c>
      <c r="H19" s="28" t="s">
        <v>89</v>
      </c>
      <c r="I19" s="28" t="s">
        <v>89</v>
      </c>
      <c r="J19" s="28" t="s">
        <v>180</v>
      </c>
      <c r="K19" s="60"/>
      <c r="L19" s="61"/>
    </row>
    <row r="20" spans="2:12" ht="19.5" x14ac:dyDescent="0.4">
      <c r="B20" s="324"/>
      <c r="C20" s="28" t="s">
        <v>89</v>
      </c>
      <c r="D20" s="28" t="s">
        <v>178</v>
      </c>
      <c r="E20" s="28" t="s">
        <v>180</v>
      </c>
      <c r="F20" s="28" t="s">
        <v>180</v>
      </c>
      <c r="G20" s="28" t="s">
        <v>89</v>
      </c>
      <c r="H20" s="28" t="s">
        <v>89</v>
      </c>
      <c r="I20" s="28" t="s">
        <v>89</v>
      </c>
      <c r="J20" s="28" t="s">
        <v>178</v>
      </c>
      <c r="K20" s="60"/>
      <c r="L20" s="61"/>
    </row>
    <row r="21" spans="2:12" ht="19.5" x14ac:dyDescent="0.4">
      <c r="B21" s="324"/>
      <c r="C21" s="28" t="s">
        <v>89</v>
      </c>
      <c r="D21" s="28" t="s">
        <v>181</v>
      </c>
      <c r="E21" s="28" t="s">
        <v>182</v>
      </c>
      <c r="F21" s="28" t="s">
        <v>89</v>
      </c>
      <c r="G21" s="28" t="s">
        <v>89</v>
      </c>
      <c r="H21" s="28" t="s">
        <v>89</v>
      </c>
      <c r="I21" s="28" t="s">
        <v>89</v>
      </c>
      <c r="J21" s="28" t="s">
        <v>181</v>
      </c>
      <c r="K21" s="60"/>
      <c r="L21" s="61"/>
    </row>
    <row r="22" spans="2:12" ht="19.5" x14ac:dyDescent="0.4">
      <c r="B22" s="324"/>
      <c r="C22" s="28" t="s">
        <v>89</v>
      </c>
      <c r="D22" s="28" t="s">
        <v>179</v>
      </c>
      <c r="E22" s="28" t="s">
        <v>183</v>
      </c>
      <c r="F22" s="28" t="s">
        <v>89</v>
      </c>
      <c r="G22" s="28" t="s">
        <v>89</v>
      </c>
      <c r="H22" s="28" t="s">
        <v>89</v>
      </c>
      <c r="I22" s="28" t="s">
        <v>89</v>
      </c>
      <c r="J22" s="28" t="s">
        <v>179</v>
      </c>
      <c r="K22" s="60"/>
      <c r="L22" s="61"/>
    </row>
    <row r="23" spans="2:12" ht="19.5" x14ac:dyDescent="0.4">
      <c r="B23" s="324"/>
      <c r="C23" s="28" t="s">
        <v>89</v>
      </c>
      <c r="D23" s="28" t="s">
        <v>184</v>
      </c>
      <c r="E23" s="28" t="s">
        <v>185</v>
      </c>
      <c r="F23" s="28" t="s">
        <v>89</v>
      </c>
      <c r="G23" s="28" t="s">
        <v>89</v>
      </c>
      <c r="H23" s="28" t="s">
        <v>89</v>
      </c>
      <c r="I23" s="28" t="s">
        <v>89</v>
      </c>
      <c r="J23" s="28" t="s">
        <v>184</v>
      </c>
      <c r="K23" s="60"/>
      <c r="L23" s="61"/>
    </row>
    <row r="24" spans="2:12" ht="19.5" x14ac:dyDescent="0.4">
      <c r="B24" s="324"/>
      <c r="C24" s="28" t="s">
        <v>89</v>
      </c>
      <c r="D24" s="28" t="s">
        <v>186</v>
      </c>
      <c r="E24" s="28" t="s">
        <v>187</v>
      </c>
      <c r="F24" s="28" t="s">
        <v>89</v>
      </c>
      <c r="G24" s="28" t="s">
        <v>89</v>
      </c>
      <c r="H24" s="28" t="s">
        <v>89</v>
      </c>
      <c r="I24" s="28" t="s">
        <v>89</v>
      </c>
      <c r="J24" s="28" t="s">
        <v>186</v>
      </c>
      <c r="K24" s="60"/>
      <c r="L24" s="61"/>
    </row>
    <row r="25" spans="2:12" ht="19.5" x14ac:dyDescent="0.4">
      <c r="B25" s="324"/>
      <c r="C25" s="28" t="s">
        <v>89</v>
      </c>
      <c r="D25" s="28" t="s">
        <v>188</v>
      </c>
      <c r="E25" s="28" t="s">
        <v>189</v>
      </c>
      <c r="F25" s="28" t="s">
        <v>89</v>
      </c>
      <c r="G25" s="28" t="s">
        <v>89</v>
      </c>
      <c r="H25" s="28" t="s">
        <v>89</v>
      </c>
      <c r="I25" s="28" t="s">
        <v>89</v>
      </c>
      <c r="J25" s="28" t="s">
        <v>89</v>
      </c>
      <c r="K25" s="60"/>
      <c r="L25" s="61"/>
    </row>
    <row r="26" spans="2:12" ht="19.5" x14ac:dyDescent="0.4">
      <c r="B26" s="324"/>
      <c r="C26" s="28" t="s">
        <v>89</v>
      </c>
      <c r="D26" s="28" t="s">
        <v>89</v>
      </c>
      <c r="E26" s="28" t="s">
        <v>89</v>
      </c>
      <c r="F26" s="28" t="s">
        <v>89</v>
      </c>
      <c r="G26" s="28" t="s">
        <v>89</v>
      </c>
      <c r="H26" s="28" t="s">
        <v>89</v>
      </c>
      <c r="I26" s="28" t="s">
        <v>89</v>
      </c>
      <c r="J26" s="28" t="s">
        <v>89</v>
      </c>
      <c r="K26" s="60"/>
      <c r="L26" s="61"/>
    </row>
    <row r="27" spans="2:12" ht="20.25" thickBot="1" x14ac:dyDescent="0.45">
      <c r="B27" s="325"/>
      <c r="C27" s="185" t="s">
        <v>100</v>
      </c>
      <c r="D27" s="186" t="s">
        <v>162</v>
      </c>
      <c r="E27" s="186" t="s">
        <v>162</v>
      </c>
      <c r="F27" s="186" t="s">
        <v>162</v>
      </c>
      <c r="G27" s="186" t="s">
        <v>162</v>
      </c>
      <c r="H27" s="186" t="s">
        <v>162</v>
      </c>
      <c r="I27" s="186" t="s">
        <v>162</v>
      </c>
      <c r="J27" s="186" t="s">
        <v>162</v>
      </c>
      <c r="K27" s="62"/>
      <c r="L27" s="63"/>
    </row>
    <row r="32" spans="2:12" x14ac:dyDescent="0.4">
      <c r="C32" s="20" t="s">
        <v>146</v>
      </c>
    </row>
    <row r="33" spans="3:3" x14ac:dyDescent="0.4">
      <c r="C33" s="20" t="s">
        <v>73</v>
      </c>
    </row>
    <row r="34" spans="3:3" x14ac:dyDescent="0.4">
      <c r="C34" s="20" t="s">
        <v>191</v>
      </c>
    </row>
    <row r="35" spans="3:3" x14ac:dyDescent="0.4">
      <c r="C35" s="20" t="s">
        <v>74</v>
      </c>
    </row>
    <row r="36" spans="3:3" x14ac:dyDescent="0.4">
      <c r="C36" s="20" t="s">
        <v>195</v>
      </c>
    </row>
    <row r="37" spans="3:3" x14ac:dyDescent="0.4">
      <c r="C37" s="20" t="s">
        <v>196</v>
      </c>
    </row>
    <row r="38" spans="3:3" x14ac:dyDescent="0.4">
      <c r="C38" s="20" t="s">
        <v>102</v>
      </c>
    </row>
    <row r="39" spans="3:3" x14ac:dyDescent="0.4">
      <c r="C39" s="20" t="s">
        <v>197</v>
      </c>
    </row>
    <row r="40" spans="3:3" x14ac:dyDescent="0.4">
      <c r="C40" s="20" t="s">
        <v>198</v>
      </c>
    </row>
    <row r="41" spans="3:3" x14ac:dyDescent="0.4">
      <c r="C41" s="20" t="s">
        <v>199</v>
      </c>
    </row>
    <row r="42" spans="3:3" x14ac:dyDescent="0.4">
      <c r="C42" s="20" t="s">
        <v>212</v>
      </c>
    </row>
    <row r="44" spans="3:3" x14ac:dyDescent="0.4">
      <c r="C44" s="20" t="s">
        <v>75</v>
      </c>
    </row>
    <row r="45" spans="3:3" x14ac:dyDescent="0.4">
      <c r="C45" s="20" t="s">
        <v>76</v>
      </c>
    </row>
    <row r="47" spans="3:3" x14ac:dyDescent="0.4">
      <c r="C47" s="20" t="s">
        <v>192</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勤務表</vt:lpstr>
      <vt:lpstr>シフト記号表</vt:lpstr>
      <vt:lpstr>記入方法</vt:lpstr>
      <vt:lpstr>【記載例】勤務表</vt:lpstr>
      <vt:lpstr>【記載例】シフト記号表</vt:lpstr>
      <vt:lpstr>プルダウン・リスト</vt:lpstr>
      <vt:lpstr>シフト記号表!【記載例】シフト記号</vt:lpstr>
      <vt:lpstr>【記載例】シフト記号</vt:lpstr>
      <vt:lpstr>シフト記号表!【記載例】シフト記号表</vt:lpstr>
      <vt:lpstr>【記載例】シフト記号表</vt:lpstr>
      <vt:lpstr>【記載例】シフト記号表!Print_Area</vt:lpstr>
      <vt:lpstr>【記載例】勤務表!Print_Area</vt:lpstr>
      <vt:lpstr>シフト記号表!Print_Area</vt:lpstr>
      <vt:lpstr>記入方法!Print_Area</vt:lpstr>
      <vt:lpstr>勤務表!Print_Area</vt:lpstr>
      <vt:lpstr>【記載例】勤務表!Print_Titles</vt:lpstr>
      <vt:lpstr>勤務表!Print_Titles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2021-03-24T13:40:29Z</cp:lastPrinted>
  <dcterms:created xsi:type="dcterms:W3CDTF">2020-01-28T01:12:50Z</dcterms:created>
  <dcterms:modified xsi:type="dcterms:W3CDTF">2025-02-27T05:33:18Z</dcterms:modified>
</cp:coreProperties>
</file>