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670"/>
  </bookViews>
  <sheets>
    <sheet name="勤務表" sheetId="10" r:id="rId1"/>
    <sheet name="シフト記号表" sheetId="11" r:id="rId2"/>
    <sheet name="記入方法" sheetId="7" r:id="rId3"/>
    <sheet name="【記載例】勤務表" sheetId="8" r:id="rId4"/>
    <sheet name="【記載例】シフト記号表" sheetId="6" r:id="rId5"/>
    <sheet name="プルダウン・リスト" sheetId="3" r:id="rId6"/>
  </sheets>
  <definedNames>
    <definedName name="【記載例】シフト記号" localSheetId="1">シフト記号表!$C$6:$C$35</definedName>
    <definedName name="【記載例】シフト記号">【記載例】シフト記号表!$C$6:$C$35</definedName>
    <definedName name="_xlnm.Print_Area" localSheetId="3">【記載例】勤務表!$A$1:$BF$71</definedName>
    <definedName name="_xlnm.Print_Area" localSheetId="2">記入方法!$A$1:$O$57</definedName>
    <definedName name="_xlnm.Print_Area" localSheetId="0">勤務表!$A$1:$BF$71</definedName>
    <definedName name="_xlnm.Print_Titles" localSheetId="0">勤務表!$1:$21</definedName>
    <definedName name="シフト記号表">シフト記号表!$C$6:$C$35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<sst xmlns="http://schemas.openxmlformats.org/spreadsheetml/2006/main" count="1090" uniqueCount="216">
  <si>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</si>
  <si>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</si>
  <si>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</si>
  <si>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</si>
  <si>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</si>
  <si>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</si>
  <si>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</si>
  <si>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</si>
  <si>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</si>
  <si>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</si>
  <si>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</si>
  <si>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</si>
  <si>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</si>
  <si>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</si>
  <si>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</si>
  <si>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</si>
  <si>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</si>
  <si>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</si>
  <si>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</si>
  <si>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</si>
  <si>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</si>
  <si>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</si>
  <si>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</si>
  <si>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</si>
  <si>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</si>
  <si>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</si>
  <si>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</si>
  <si>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</si>
  <si>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</si>
  <si>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</si>
  <si>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</si>
  <si>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</si>
  <si>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</si>
  <si>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</si>
  <si>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</si>
  <si>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</si>
  <si>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</si>
  <si>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</si>
  <si>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</si>
  <si>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</si>
  <si>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</si>
  <si>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</si>
  <si>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</si>
  <si>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</si>
  <si>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</si>
  <si>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</si>
  <si>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</si>
  <si>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</si>
  <si>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</si>
  <si>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</si>
  <si>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</si>
  <si>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</si>
  <si>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</si>
  <si>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</si>
  <si>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</si>
  <si>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</si>
  <si>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</si>
  <si>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</si>
  <si>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</si>
  <si>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</si>
  <si>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</si>
  <si>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</si>
  <si>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</si>
  <si>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</si>
  <si>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</si>
  <si>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</si>
  <si>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</si>
  <si>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</si>
  <si>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</si>
  <si>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</si>
  <si>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</si>
  <si>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</si>
  <si>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</si>
  <si>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</si>
  <si>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</si>
  <si>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</si>
  <si>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</si>
  <si>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</si>
  <si>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</si>
  <si>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</si>
  <si>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</si>
  <si>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</si>
  <si>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</si>
  <si>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</si>
  <si>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</si>
  <si>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</si>
  <si>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</si>
  <si>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</si>
  <si>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</si>
  <si>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</si>
  <si>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</si>
  <si>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</si>
  <si>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</si>
  <si>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</si>
  <si>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</si>
  <si>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</si>
  <si>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</si>
  <si>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</si>
  <si>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</si>
  <si>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</si>
  <si>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</si>
  <si>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</si>
  <si>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</si>
  <si>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</si>
  <si>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</si>
  <si>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</si>
  <si>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</si>
  <si>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</si>
  <si>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</si>
  <si>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</si>
  <si>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</si>
  <si>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</si>
  <si>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</si>
  <si>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</si>
  <si>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</si>
  <si>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</si>
  <si>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</si>
  <si>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</si>
  <si>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</si>
  <si>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</si>
  <si>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</si>
  <si>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</si>
  <si>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</si>
  <si>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</si>
  <si>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</si>
  <si>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</si>
  <si>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</si>
  <si>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</si>
  <si>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</si>
  <si>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</si>
  <si>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</si>
  <si>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</si>
  <si>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</si>
  <si>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</si>
  <si>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</si>
  <si>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</si>
  <si>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</si>
  <si>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</si>
  <si>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</si>
  <si>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</si>
  <si>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</si>
  <si>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</si>
  <si>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</si>
  <si>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</si>
  <si>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</si>
  <si>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</si>
  <si>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</si>
  <si>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</si>
  <si>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</si>
  <si>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</si>
  <si>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</si>
  <si>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</si>
  <si>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</si>
  <si>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</si>
  <si>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(2)</t>
    <phoneticPr fontId="2"/>
  </si>
  <si>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</si>
  <si>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</si>
  <si>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</si>
  <si>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</si>
  <si>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</si>
  <si>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</si>
  <si>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</si>
  <si>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</si>
  <si>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</si>
  <si>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</si>
  <si>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</si>
  <si>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</si>
  <si>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</si>
  <si>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</si>
  <si>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</si>
  <si>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</si>
  <si>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</si>
  <si>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</si>
  <si>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</si>
  <si>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</si>
  <si>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</si>
  <si>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</si>
  <si>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</si>
  <si>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</si>
  <si>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</si>
  <si>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</si>
  <si>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</si>
  <si>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</si>
  <si>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</si>
  <si>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</si>
  <si>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</si>
  <si>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</si>
  <si>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</si>
  <si>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</si>
  <si>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</si>
  <si>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</si>
  <si>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</si>
  <si>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</si>
  <si>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</si>
  <si>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</si>
  <si>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</si>
  <si>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</si>
  <si>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</si>
  <si>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</si>
  <si>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</si>
  <si>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(10) 従業者の職種ごとの1ヶ月分の勤務時間を入力してください。（別シートの「シフト記号表」を作成し、シフト記号を選択してください。）</t>
    <rPh sb="6" eb="9">
      <t>ジュウギョウシャ</t>
    </rPh>
    <rPh sb="10" eb="12">
      <t>ショクシュ</t>
    </rPh>
    <rPh sb="17" eb="18">
      <t>ゲツ</t>
    </rPh>
    <rPh sb="18" eb="19">
      <t>ブン</t>
    </rPh>
    <rPh sb="20" eb="22">
      <t>キンム</t>
    </rPh>
    <rPh sb="22" eb="24">
      <t>ジカン</t>
    </rPh>
    <rPh sb="25" eb="27">
      <t>ニュウリョク</t>
    </rPh>
    <rPh sb="35" eb="36">
      <t>ベツ</t>
    </rPh>
    <rPh sb="44" eb="46">
      <t>キゴウ</t>
    </rPh>
    <rPh sb="46" eb="47">
      <t>ヒョウ</t>
    </rPh>
    <rPh sb="49" eb="51">
      <t>サクセイ</t>
    </rPh>
    <rPh sb="56" eb="58">
      <t>キゴウ</t>
    </rPh>
    <rPh sb="59" eb="61">
      <t>センタク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</si>
  <si>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</si>
  <si>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</si>
  <si>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</si>
  <si>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</si>
  <si>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(13)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</si>
  <si>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(13) 兼務状況
（兼務先及び兼務する
職務の内容）等
(14)勤務開始年月日</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</si>
  <si>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(15) サービス提供時間内の勤務延時間数</t>
    <phoneticPr fontId="2"/>
  </si>
  <si>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</si>
  <si>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</si>
  <si>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</si>
  <si>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(15)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</si>
  <si>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</si>
  <si>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</si>
  <si>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</si>
  <si>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(14)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</si>
</sst>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62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2"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5"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6"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7" fillId="3" borderId="12" xfId="0" applyNumberFormat="1" applyFont="1" applyFill="1" applyBorder="1" applyAlignment="1" applyProtection="1">
      <alignment horizontal="center" vertical="center"/>
    </xf>
    <xf numFmtId="20" fontId="17" fillId="5" borderId="12" xfId="0" applyNumberFormat="1"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19"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3" borderId="12" xfId="0" applyFont="1" applyFill="1" applyBorder="1" applyAlignment="1" applyProtection="1">
      <alignment horizontal="center" vertical="center"/>
    </xf>
    <xf numFmtId="0" fontId="17" fillId="3" borderId="12" xfId="0" applyNumberFormat="1" applyFont="1" applyFill="1" applyBorder="1" applyAlignment="1" applyProtection="1">
      <alignment horizontal="center" vertical="center"/>
    </xf>
    <xf numFmtId="0" fontId="17" fillId="3" borderId="12" xfId="1" applyNumberFormat="1" applyFont="1" applyFill="1" applyBorder="1" applyAlignment="1" applyProtection="1">
      <alignment horizontal="center" vertical="center"/>
    </xf>
    <xf numFmtId="20" fontId="17" fillId="3" borderId="12" xfId="0" applyNumberFormat="1" applyFont="1" applyFill="1" applyBorder="1" applyAlignment="1" applyProtection="1">
      <alignment horizontal="center" vertical="center"/>
    </xf>
    <xf numFmtId="0" fontId="20" fillId="3" borderId="0" xfId="0" applyFont="1" applyFill="1" applyAlignment="1" applyProtection="1">
      <alignment horizontal="left" vertical="center"/>
    </xf>
    <xf numFmtId="0" fontId="17" fillId="3" borderId="0" xfId="0" applyFont="1" applyFill="1" applyAlignment="1" applyProtection="1">
      <alignment vertical="center"/>
    </xf>
    <xf numFmtId="0" fontId="17"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5"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2"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1" fillId="3" borderId="0" xfId="0" applyFont="1" applyFill="1" applyBorder="1">
      <alignment vertical="center"/>
    </xf>
    <xf numFmtId="0" fontId="8" fillId="3" borderId="0" xfId="0" applyFont="1" applyFill="1" applyBorder="1">
      <alignment vertical="center"/>
    </xf>
    <xf numFmtId="0" fontId="22"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2" fillId="3" borderId="70"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50"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49" xfId="0" applyFont="1" applyFill="1" applyBorder="1" applyAlignment="1">
      <alignment horizontal="center" vertical="center"/>
    </xf>
    <xf numFmtId="0" fontId="23" fillId="3" borderId="76" xfId="0" applyFont="1" applyFill="1" applyBorder="1">
      <alignment vertical="center"/>
    </xf>
    <xf numFmtId="0" fontId="23" fillId="3" borderId="69" xfId="0" applyFont="1" applyFill="1" applyBorder="1">
      <alignment vertical="center"/>
    </xf>
    <xf numFmtId="0" fontId="22" fillId="3" borderId="76" xfId="0" applyFont="1" applyFill="1" applyBorder="1">
      <alignment vertical="center"/>
    </xf>
    <xf numFmtId="0" fontId="22" fillId="3" borderId="77" xfId="0" applyFont="1" applyFill="1" applyBorder="1">
      <alignment vertical="center"/>
    </xf>
    <xf numFmtId="0" fontId="23" fillId="3" borderId="11" xfId="0" applyFont="1" applyFill="1" applyBorder="1">
      <alignment vertical="center"/>
    </xf>
    <xf numFmtId="0" fontId="23" fillId="3" borderId="12" xfId="0" applyFont="1" applyFill="1" applyBorder="1">
      <alignment vertical="center"/>
    </xf>
    <xf numFmtId="0" fontId="23" fillId="3" borderId="65" xfId="0" applyFont="1" applyFill="1" applyBorder="1">
      <alignment vertical="center"/>
    </xf>
    <xf numFmtId="0" fontId="23" fillId="3" borderId="13" xfId="0" applyFont="1" applyFill="1" applyBorder="1">
      <alignment vertical="center"/>
    </xf>
    <xf numFmtId="0" fontId="22" fillId="3" borderId="12" xfId="0" applyFont="1" applyFill="1" applyBorder="1">
      <alignment vertical="center"/>
    </xf>
    <xf numFmtId="0" fontId="22" fillId="3" borderId="13" xfId="0" applyFont="1" applyFill="1" applyBorder="1">
      <alignment vertical="center"/>
    </xf>
    <xf numFmtId="0" fontId="22" fillId="3" borderId="19" xfId="0" applyFont="1" applyFill="1" applyBorder="1">
      <alignment vertical="center"/>
    </xf>
    <xf numFmtId="0" fontId="22" fillId="3" borderId="20" xfId="0" applyFont="1" applyFill="1" applyBorder="1">
      <alignment vertical="center"/>
    </xf>
    <xf numFmtId="0" fontId="22"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3" fillId="3" borderId="75" xfId="0" applyFont="1" applyFill="1" applyBorder="1" applyAlignment="1">
      <alignment vertical="center" shrinkToFit="1"/>
    </xf>
    <xf numFmtId="0" fontId="5" fillId="3" borderId="0" xfId="0" applyFont="1" applyFill="1" applyAlignment="1">
      <alignment vertical="center" textRotation="9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22" xfId="0" applyFont="1" applyFill="1" applyBorder="1" applyAlignment="1" applyProtection="1">
      <alignment horizontal="left" vertical="center" wrapText="1"/>
      <protection locked="0"/>
    </xf>
    <xf numFmtId="0" fontId="8" fillId="5" borderId="123" xfId="0" applyFont="1" applyFill="1" applyBorder="1" applyAlignment="1" applyProtection="1">
      <alignment horizontal="left" vertical="center" wrapText="1"/>
      <protection locked="0"/>
    </xf>
    <xf numFmtId="0" fontId="8" fillId="5" borderId="124" xfId="0" applyFont="1" applyFill="1" applyBorder="1" applyAlignment="1" applyProtection="1">
      <alignment horizontal="left" vertical="center" wrapText="1"/>
      <protection locked="0"/>
    </xf>
    <xf numFmtId="0" fontId="8" fillId="5" borderId="80" xfId="0" applyFont="1" applyFill="1" applyBorder="1" applyAlignment="1" applyProtection="1">
      <alignment horizontal="left" vertical="center" wrapText="1"/>
      <protection locked="0"/>
    </xf>
    <xf numFmtId="0" fontId="8" fillId="5" borderId="81" xfId="0" applyFont="1" applyFill="1" applyBorder="1" applyAlignment="1" applyProtection="1">
      <alignment horizontal="left" vertical="center" wrapText="1"/>
      <protection locked="0"/>
    </xf>
    <xf numFmtId="0" fontId="8" fillId="5" borderId="82"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25" xfId="0" applyFont="1" applyFill="1" applyBorder="1" applyAlignment="1" applyProtection="1">
      <alignment horizontal="left" vertical="center" wrapText="1"/>
      <protection locked="0"/>
    </xf>
    <xf numFmtId="0" fontId="8" fillId="5" borderId="126" xfId="0" applyFont="1" applyFill="1" applyBorder="1" applyAlignment="1" applyProtection="1">
      <alignment horizontal="left" vertical="center" wrapText="1"/>
      <protection locked="0"/>
    </xf>
    <xf numFmtId="0" fontId="8" fillId="5" borderId="127" xfId="0" applyFont="1" applyFill="1" applyBorder="1" applyAlignment="1" applyProtection="1">
      <alignment horizontal="left" vertical="center" wrapText="1"/>
      <protection locked="0"/>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2" fillId="0" borderId="80" xfId="0" applyFont="1" applyFill="1" applyBorder="1" applyAlignment="1">
      <alignment horizontal="center" vertical="center" wrapText="1"/>
    </xf>
    <xf numFmtId="0" fontId="12" fillId="0" borderId="81" xfId="0" applyFont="1" applyFill="1" applyBorder="1" applyAlignment="1">
      <alignment horizontal="center" vertical="center" wrapText="1"/>
    </xf>
    <xf numFmtId="0" fontId="12" fillId="0" borderId="82"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8" fillId="0" borderId="71" xfId="0" applyFont="1" applyBorder="1" applyAlignment="1">
      <alignment horizontal="center" vertical="center" shrinkToFi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4" borderId="23" xfId="0" applyFont="1" applyFill="1" applyBorder="1" applyAlignment="1" applyProtection="1">
      <alignment horizontal="center" vertical="center" wrapText="1"/>
      <protection locked="0"/>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4" fillId="3" borderId="8"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17" fillId="3" borderId="12" xfId="0" applyFont="1" applyFill="1" applyBorder="1" applyAlignment="1" applyProtection="1">
      <alignment horizontal="center" vertical="center"/>
    </xf>
    <xf numFmtId="0" fontId="5" fillId="3" borderId="0" xfId="0" applyFont="1" applyFill="1" applyBorder="1" applyAlignment="1">
      <alignment horizontal="left" vertical="center" indent="1"/>
    </xf>
    <xf numFmtId="14" fontId="8" fillId="5" borderId="80" xfId="0" applyNumberFormat="1" applyFont="1" applyFill="1" applyBorder="1" applyAlignment="1" applyProtection="1">
      <alignment horizontal="right" vertical="center" wrapText="1"/>
      <protection locked="0"/>
    </xf>
    <xf numFmtId="0" fontId="8" fillId="5" borderId="81" xfId="0" applyFont="1" applyFill="1" applyBorder="1" applyAlignment="1" applyProtection="1">
      <alignment horizontal="right" vertical="center" wrapText="1"/>
      <protection locked="0"/>
    </xf>
    <xf numFmtId="0" fontId="8" fillId="5" borderId="82" xfId="0" applyFont="1" applyFill="1" applyBorder="1" applyAlignment="1" applyProtection="1">
      <alignment horizontal="right" vertical="center" wrapText="1"/>
      <protection locked="0"/>
    </xf>
    <xf numFmtId="0" fontId="8" fillId="5" borderId="37" xfId="0" applyFont="1" applyFill="1" applyBorder="1" applyAlignment="1" applyProtection="1">
      <alignment horizontal="center" vertical="center" wrapText="1"/>
      <protection locked="0"/>
    </xf>
    <xf numFmtId="0" fontId="8" fillId="5" borderId="122" xfId="0" applyFont="1" applyFill="1" applyBorder="1" applyAlignment="1" applyProtection="1">
      <alignment horizontal="center" vertical="center" wrapText="1"/>
      <protection locked="0"/>
    </xf>
    <xf numFmtId="0" fontId="8" fillId="5" borderId="123" xfId="0" applyFont="1" applyFill="1" applyBorder="1" applyAlignment="1" applyProtection="1">
      <alignment horizontal="center" vertical="center" wrapText="1"/>
      <protection locked="0"/>
    </xf>
    <xf numFmtId="0" fontId="8" fillId="5" borderId="124" xfId="0"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2" fillId="0" borderId="80" xfId="0" applyFont="1" applyFill="1" applyBorder="1" applyAlignment="1" applyProtection="1">
      <alignment horizontal="center" vertical="center" wrapText="1"/>
    </xf>
    <xf numFmtId="0" fontId="12" fillId="0" borderId="81" xfId="0" applyFont="1" applyFill="1" applyBorder="1" applyAlignment="1" applyProtection="1">
      <alignment horizontal="center" vertical="center" wrapText="1"/>
    </xf>
    <xf numFmtId="0" fontId="12"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33"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4" fillId="3" borderId="22" xfId="0" applyFont="1" applyFill="1" applyBorder="1" applyAlignment="1" applyProtection="1">
      <alignment horizontal="center" vertical="center" wrapText="1"/>
    </xf>
    <xf numFmtId="0" fontId="14" fillId="3" borderId="31"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16"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4" fontId="8" fillId="5" borderId="125" xfId="0" applyNumberFormat="1" applyFont="1" applyFill="1" applyBorder="1" applyAlignment="1" applyProtection="1">
      <alignment horizontal="right" vertical="center" wrapText="1"/>
      <protection locked="0"/>
    </xf>
    <xf numFmtId="0" fontId="8" fillId="5" borderId="126" xfId="0" applyFont="1" applyFill="1" applyBorder="1" applyAlignment="1" applyProtection="1">
      <alignment horizontal="right" vertical="center" wrapText="1"/>
      <protection locked="0"/>
    </xf>
    <xf numFmtId="0" fontId="8" fillId="5" borderId="127" xfId="0" applyFont="1" applyFill="1" applyBorder="1" applyAlignment="1" applyProtection="1">
      <alignment horizontal="right" vertical="center" wrapTex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2" fillId="0" borderId="51"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22" fillId="3" borderId="72" xfId="0" applyFont="1" applyFill="1" applyBorder="1" applyAlignment="1">
      <alignment horizontal="center" vertical="center"/>
    </xf>
    <xf numFmtId="0" fontId="22" fillId="3" borderId="73" xfId="0" applyFont="1" applyFill="1" applyBorder="1" applyAlignment="1">
      <alignment horizontal="center" vertical="center"/>
    </xf>
    <xf numFmtId="0" fontId="22"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2</xdr:row>
      <xdr:rowOff>85725</xdr:rowOff>
    </xdr:from>
    <xdr:to>
      <xdr:col>3</xdr:col>
      <xdr:colOff>457200</xdr:colOff>
      <xdr:row>3</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60" zoomScaleNormal="70" workbookViewId="0">
      <selection activeCell="G72" sqref="G7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195</v>
      </c>
      <c r="D1" s="11"/>
      <c r="E1" s="11"/>
      <c r="F1" s="11"/>
      <c r="G1" s="11"/>
      <c r="H1" s="5" t="s">
        <v>0</v>
      </c>
      <c r="J1" s="5"/>
      <c r="L1" s="11"/>
      <c r="M1" s="11"/>
      <c r="N1" s="11"/>
      <c r="O1" s="11"/>
      <c r="P1" s="11"/>
      <c r="Q1" s="11"/>
      <c r="R1" s="11"/>
      <c r="AM1" s="8"/>
      <c r="AN1" s="7"/>
      <c r="AO1" s="7" t="s">
        <v>68</v>
      </c>
      <c r="AP1" s="442" t="s">
        <v>167</v>
      </c>
      <c r="AQ1" s="443"/>
      <c r="AR1" s="443"/>
      <c r="AS1" s="443"/>
      <c r="AT1" s="443"/>
      <c r="AU1" s="443"/>
      <c r="AV1" s="443"/>
      <c r="AW1" s="443"/>
      <c r="AX1" s="443"/>
      <c r="AY1" s="443"/>
      <c r="AZ1" s="443"/>
      <c r="BA1" s="443"/>
      <c r="BB1" s="443"/>
      <c r="BC1" s="443"/>
      <c r="BD1" s="443"/>
      <c r="BE1" s="443"/>
      <c r="BF1" s="7" t="s">
        <v>21</v>
      </c>
    </row>
    <row r="2" spans="2:64" s="12" customFormat="1" ht="20.25" customHeight="1" x14ac:dyDescent="0.4">
      <c r="C2" s="11"/>
      <c r="D2" s="11"/>
      <c r="E2" s="11"/>
      <c r="F2" s="11"/>
      <c r="G2" s="11"/>
      <c r="J2" s="5"/>
      <c r="L2" s="11"/>
      <c r="M2" s="11"/>
      <c r="N2" s="11"/>
      <c r="O2" s="11"/>
      <c r="P2" s="11"/>
      <c r="Q2" s="11"/>
      <c r="R2" s="11"/>
      <c r="Y2" s="95" t="s">
        <v>64</v>
      </c>
      <c r="Z2" s="468">
        <v>6</v>
      </c>
      <c r="AA2" s="468"/>
      <c r="AB2" s="95" t="s">
        <v>65</v>
      </c>
      <c r="AC2" s="469">
        <f>IF(Z2=0,"",YEAR(DATE(2018+Z2,1,1)))</f>
        <v>2024</v>
      </c>
      <c r="AD2" s="469"/>
      <c r="AE2" s="96" t="s">
        <v>66</v>
      </c>
      <c r="AF2" s="96" t="s">
        <v>1</v>
      </c>
      <c r="AG2" s="468">
        <v>4</v>
      </c>
      <c r="AH2" s="468"/>
      <c r="AI2" s="96" t="s">
        <v>53</v>
      </c>
      <c r="AM2" s="8"/>
      <c r="AN2" s="7"/>
      <c r="AO2" s="7" t="s">
        <v>67</v>
      </c>
      <c r="AP2" s="468" t="s">
        <v>40</v>
      </c>
      <c r="AQ2" s="468"/>
      <c r="AR2" s="468"/>
      <c r="AS2" s="468"/>
      <c r="AT2" s="468"/>
      <c r="AU2" s="468"/>
      <c r="AV2" s="468"/>
      <c r="AW2" s="468"/>
      <c r="AX2" s="468"/>
      <c r="AY2" s="468"/>
      <c r="AZ2" s="468"/>
      <c r="BA2" s="468"/>
      <c r="BB2" s="468"/>
      <c r="BC2" s="468"/>
      <c r="BD2" s="468"/>
      <c r="BE2" s="468"/>
      <c r="BF2" s="7" t="s">
        <v>21</v>
      </c>
    </row>
    <row r="3" spans="2:64" s="6" customFormat="1" ht="20.25" customHeight="1" x14ac:dyDescent="0.4">
      <c r="B3" s="119"/>
      <c r="C3" s="119"/>
      <c r="D3" s="119"/>
      <c r="E3" s="119"/>
      <c r="F3" s="119"/>
      <c r="G3" s="114"/>
      <c r="H3" s="119"/>
      <c r="I3" s="119"/>
      <c r="J3" s="114"/>
      <c r="K3" s="119"/>
      <c r="L3" s="116"/>
      <c r="M3" s="116"/>
      <c r="N3" s="116"/>
      <c r="O3" s="116"/>
      <c r="P3" s="116"/>
      <c r="Q3" s="116"/>
      <c r="R3" s="116"/>
      <c r="S3" s="119"/>
      <c r="T3" s="119"/>
      <c r="U3" s="119"/>
      <c r="V3" s="119"/>
      <c r="W3" s="119"/>
      <c r="X3" s="119"/>
      <c r="Y3" s="119"/>
      <c r="Z3" s="120"/>
      <c r="AA3" s="120"/>
      <c r="AB3" s="121"/>
      <c r="AC3" s="122"/>
      <c r="AD3" s="121"/>
      <c r="AE3" s="119"/>
      <c r="AF3" s="119"/>
      <c r="AG3" s="119"/>
      <c r="AH3" s="119"/>
      <c r="AI3" s="119"/>
      <c r="AJ3" s="119"/>
      <c r="AK3" s="119"/>
      <c r="AL3" s="119"/>
      <c r="AM3" s="119"/>
      <c r="AN3" s="119"/>
      <c r="AO3" s="119"/>
      <c r="AP3" s="119"/>
      <c r="AQ3" s="119"/>
      <c r="AR3" s="119"/>
      <c r="AS3" s="119"/>
      <c r="AT3" s="119"/>
      <c r="BA3" s="50" t="s">
        <v>107</v>
      </c>
      <c r="BB3" s="470" t="s">
        <v>196</v>
      </c>
      <c r="BC3" s="471"/>
      <c r="BD3" s="471"/>
      <c r="BE3" s="472"/>
      <c r="BF3" s="7"/>
    </row>
    <row r="4" spans="2:64" s="6" customFormat="1" ht="18.75" x14ac:dyDescent="0.4">
      <c r="B4" s="119"/>
      <c r="C4" s="119"/>
      <c r="D4" s="119"/>
      <c r="E4" s="119"/>
      <c r="F4" s="119"/>
      <c r="G4" s="114"/>
      <c r="H4" s="119"/>
      <c r="I4" s="119"/>
      <c r="J4" s="114"/>
      <c r="K4" s="119"/>
      <c r="L4" s="116"/>
      <c r="M4" s="116"/>
      <c r="N4" s="116"/>
      <c r="O4" s="116"/>
      <c r="P4" s="116"/>
      <c r="Q4" s="116"/>
      <c r="R4" s="116"/>
      <c r="S4" s="119"/>
      <c r="T4" s="119"/>
      <c r="U4" s="119"/>
      <c r="V4" s="119"/>
      <c r="W4" s="119"/>
      <c r="X4" s="119"/>
      <c r="Y4" s="119"/>
      <c r="Z4" s="124"/>
      <c r="AA4" s="124"/>
      <c r="AB4" s="119"/>
      <c r="AC4" s="119"/>
      <c r="AD4" s="119"/>
      <c r="AE4" s="119"/>
      <c r="AF4" s="119"/>
      <c r="AG4" s="112"/>
      <c r="AH4" s="112"/>
      <c r="AI4" s="112"/>
      <c r="AJ4" s="112"/>
      <c r="AK4" s="112"/>
      <c r="AL4" s="112"/>
      <c r="AM4" s="112"/>
      <c r="AN4" s="112"/>
      <c r="AO4" s="112"/>
      <c r="AP4" s="112"/>
      <c r="AQ4" s="112"/>
      <c r="AR4" s="112"/>
      <c r="AS4" s="112"/>
      <c r="AT4" s="112"/>
      <c r="AU4" s="12"/>
      <c r="AV4" s="12"/>
      <c r="AW4" s="12"/>
      <c r="AX4" s="12"/>
      <c r="AY4" s="12"/>
      <c r="AZ4" s="12"/>
      <c r="BA4" s="50" t="s">
        <v>154</v>
      </c>
      <c r="BB4" s="470" t="s">
        <v>197</v>
      </c>
      <c r="BC4" s="471"/>
      <c r="BD4" s="471"/>
      <c r="BE4" s="472"/>
      <c r="BF4" s="45"/>
    </row>
    <row r="5" spans="2:64" s="6" customFormat="1" ht="6.75" customHeight="1" x14ac:dyDescent="0.4">
      <c r="B5" s="119"/>
      <c r="C5" s="126"/>
      <c r="D5" s="126"/>
      <c r="E5" s="126"/>
      <c r="F5" s="126"/>
      <c r="G5" s="127"/>
      <c r="H5" s="126"/>
      <c r="I5" s="126"/>
      <c r="J5" s="127"/>
      <c r="K5" s="126"/>
      <c r="L5" s="128"/>
      <c r="M5" s="128"/>
      <c r="N5" s="128"/>
      <c r="O5" s="128"/>
      <c r="P5" s="128"/>
      <c r="Q5" s="128"/>
      <c r="R5" s="128"/>
      <c r="S5" s="126"/>
      <c r="T5" s="126"/>
      <c r="U5" s="126"/>
      <c r="V5" s="126"/>
      <c r="W5" s="126"/>
      <c r="X5" s="126"/>
      <c r="Y5" s="126"/>
      <c r="Z5" s="129"/>
      <c r="AA5" s="129"/>
      <c r="AB5" s="126"/>
      <c r="AC5" s="126"/>
      <c r="AD5" s="126"/>
      <c r="AE5" s="126"/>
      <c r="AF5" s="119"/>
      <c r="AG5" s="112"/>
      <c r="AH5" s="112"/>
      <c r="AI5" s="112"/>
      <c r="AJ5" s="112"/>
      <c r="AK5" s="112"/>
      <c r="AL5" s="112"/>
      <c r="AM5" s="112"/>
      <c r="AN5" s="112"/>
      <c r="AO5" s="112"/>
      <c r="AP5" s="112"/>
      <c r="AQ5" s="112"/>
      <c r="AR5" s="112"/>
      <c r="AS5" s="112"/>
      <c r="AT5" s="112"/>
      <c r="AU5" s="12"/>
      <c r="AV5" s="12"/>
      <c r="AW5" s="12"/>
      <c r="AX5" s="12"/>
      <c r="AY5" s="12"/>
      <c r="AZ5" s="12"/>
      <c r="BA5" s="12"/>
      <c r="BB5" s="12"/>
      <c r="BC5" s="12"/>
      <c r="BD5" s="12"/>
      <c r="BE5" s="45"/>
      <c r="BF5" s="45"/>
    </row>
    <row r="6" spans="2:64" s="6" customFormat="1" ht="20.25" customHeight="1" x14ac:dyDescent="0.4">
      <c r="B6" s="119"/>
      <c r="C6" s="126"/>
      <c r="D6" s="126"/>
      <c r="E6" s="126"/>
      <c r="F6" s="126"/>
      <c r="G6" s="127"/>
      <c r="H6" s="126"/>
      <c r="I6" s="126"/>
      <c r="J6" s="127"/>
      <c r="K6" s="126"/>
      <c r="L6" s="128"/>
      <c r="M6" s="128"/>
      <c r="N6" s="128"/>
      <c r="O6" s="128"/>
      <c r="P6" s="128"/>
      <c r="Q6" s="128"/>
      <c r="R6" s="128"/>
      <c r="S6" s="126"/>
      <c r="T6" s="126"/>
      <c r="U6" s="126"/>
      <c r="V6" s="126"/>
      <c r="W6" s="126"/>
      <c r="X6" s="126"/>
      <c r="Y6" s="126"/>
      <c r="Z6" s="129"/>
      <c r="AA6" s="129"/>
      <c r="AB6" s="126"/>
      <c r="AC6" s="126"/>
      <c r="AD6" s="126"/>
      <c r="AE6" s="126"/>
      <c r="AF6" s="119"/>
      <c r="AG6" s="112"/>
      <c r="AH6" s="112"/>
      <c r="AI6" s="112"/>
      <c r="AJ6" s="112"/>
      <c r="AK6" s="112"/>
      <c r="AL6" s="112" t="s">
        <v>171</v>
      </c>
      <c r="AM6" s="112"/>
      <c r="AN6" s="112"/>
      <c r="AO6" s="112"/>
      <c r="AP6" s="112"/>
      <c r="AQ6" s="112"/>
      <c r="AR6" s="112"/>
      <c r="AS6" s="112"/>
      <c r="AT6" s="139"/>
      <c r="AU6" s="139"/>
      <c r="AV6" s="145"/>
      <c r="AW6" s="112"/>
      <c r="AX6" s="475">
        <v>40</v>
      </c>
      <c r="AY6" s="477"/>
      <c r="AZ6" s="145" t="s">
        <v>172</v>
      </c>
      <c r="BA6" s="112"/>
      <c r="BB6" s="475">
        <v>160</v>
      </c>
      <c r="BC6" s="477"/>
      <c r="BD6" s="145" t="s">
        <v>173</v>
      </c>
      <c r="BE6" s="112"/>
      <c r="BF6" s="45"/>
    </row>
    <row r="7" spans="2:64" s="6" customFormat="1" ht="6.75" customHeight="1" x14ac:dyDescent="0.4">
      <c r="B7" s="119"/>
      <c r="C7" s="126"/>
      <c r="D7" s="126"/>
      <c r="E7" s="126"/>
      <c r="F7" s="126"/>
      <c r="G7" s="127"/>
      <c r="H7" s="126"/>
      <c r="I7" s="126"/>
      <c r="J7" s="127"/>
      <c r="K7" s="126"/>
      <c r="L7" s="128"/>
      <c r="M7" s="128"/>
      <c r="N7" s="128"/>
      <c r="O7" s="128"/>
      <c r="P7" s="128"/>
      <c r="Q7" s="128"/>
      <c r="R7" s="128"/>
      <c r="S7" s="126"/>
      <c r="T7" s="126"/>
      <c r="U7" s="126"/>
      <c r="V7" s="126"/>
      <c r="W7" s="126"/>
      <c r="X7" s="126"/>
      <c r="Y7" s="126"/>
      <c r="Z7" s="129"/>
      <c r="AA7" s="129"/>
      <c r="AB7" s="126"/>
      <c r="AC7" s="126"/>
      <c r="AD7" s="126"/>
      <c r="AE7" s="126"/>
      <c r="AF7" s="119"/>
      <c r="AG7" s="112"/>
      <c r="AH7" s="112"/>
      <c r="AI7" s="112"/>
      <c r="AJ7" s="112"/>
      <c r="AK7" s="112"/>
      <c r="AL7" s="112"/>
      <c r="AM7" s="112"/>
      <c r="AN7" s="112"/>
      <c r="AO7" s="112"/>
      <c r="AP7" s="112"/>
      <c r="AQ7" s="112"/>
      <c r="AR7" s="112"/>
      <c r="AS7" s="112"/>
      <c r="AT7" s="112"/>
      <c r="AU7" s="12"/>
      <c r="AV7" s="12"/>
      <c r="AW7" s="12"/>
      <c r="AX7" s="12"/>
      <c r="AY7" s="12"/>
      <c r="AZ7" s="12"/>
      <c r="BA7" s="12"/>
      <c r="BB7" s="12"/>
      <c r="BC7" s="12"/>
      <c r="BD7" s="12"/>
      <c r="BE7" s="45"/>
      <c r="BF7" s="45"/>
    </row>
    <row r="8" spans="2:64" s="6" customFormat="1" ht="20.25" customHeight="1" x14ac:dyDescent="0.4">
      <c r="B8" s="130"/>
      <c r="C8" s="130"/>
      <c r="D8" s="130"/>
      <c r="E8" s="130"/>
      <c r="F8" s="130"/>
      <c r="G8" s="131"/>
      <c r="H8" s="131"/>
      <c r="I8" s="131"/>
      <c r="J8" s="130"/>
      <c r="K8" s="130"/>
      <c r="L8" s="131"/>
      <c r="M8" s="131"/>
      <c r="N8" s="131"/>
      <c r="O8" s="130"/>
      <c r="P8" s="131"/>
      <c r="Q8" s="131"/>
      <c r="R8" s="131"/>
      <c r="S8" s="132"/>
      <c r="T8" s="133"/>
      <c r="U8" s="133"/>
      <c r="V8" s="134"/>
      <c r="W8" s="119"/>
      <c r="X8" s="119"/>
      <c r="Y8" s="119"/>
      <c r="Z8" s="129"/>
      <c r="AA8" s="135"/>
      <c r="AB8" s="127"/>
      <c r="AC8" s="129"/>
      <c r="AD8" s="129"/>
      <c r="AE8" s="129"/>
      <c r="AF8" s="136"/>
      <c r="AG8" s="137"/>
      <c r="AH8" s="137"/>
      <c r="AI8" s="137"/>
      <c r="AJ8" s="138"/>
      <c r="AK8" s="128"/>
      <c r="AL8" s="135"/>
      <c r="AM8" s="135"/>
      <c r="AN8" s="127"/>
      <c r="AO8" s="139"/>
      <c r="AP8" s="139"/>
      <c r="AQ8" s="139"/>
      <c r="AR8" s="140"/>
      <c r="AS8" s="140"/>
      <c r="AT8" s="112"/>
      <c r="AU8" s="73"/>
      <c r="AV8" s="73"/>
      <c r="AW8" s="44"/>
      <c r="AX8" s="12"/>
      <c r="AY8" s="12" t="s">
        <v>63</v>
      </c>
      <c r="AZ8" s="12"/>
      <c r="BA8" s="12"/>
      <c r="BB8" s="473">
        <f>DAY(EOMONTH(DATE(AC2,AG2,1),0))</f>
        <v>30</v>
      </c>
      <c r="BC8" s="474"/>
      <c r="BD8" s="12" t="s">
        <v>54</v>
      </c>
      <c r="BE8" s="12"/>
      <c r="BF8" s="12"/>
      <c r="BJ8" s="7"/>
      <c r="BK8" s="7"/>
      <c r="BL8" s="7"/>
    </row>
    <row r="9" spans="2:64" s="6" customFormat="1" ht="6" customHeight="1" x14ac:dyDescent="0.4">
      <c r="B9" s="141"/>
      <c r="C9" s="141"/>
      <c r="D9" s="141"/>
      <c r="E9" s="141"/>
      <c r="F9" s="141"/>
      <c r="G9" s="130"/>
      <c r="H9" s="131"/>
      <c r="I9" s="139"/>
      <c r="J9" s="139"/>
      <c r="K9" s="141"/>
      <c r="L9" s="130"/>
      <c r="M9" s="131"/>
      <c r="N9" s="139"/>
      <c r="O9" s="139"/>
      <c r="P9" s="130"/>
      <c r="Q9" s="139"/>
      <c r="R9" s="141"/>
      <c r="S9" s="139"/>
      <c r="T9" s="139"/>
      <c r="U9" s="139"/>
      <c r="V9" s="139"/>
      <c r="W9" s="119"/>
      <c r="X9" s="119"/>
      <c r="Y9" s="119"/>
      <c r="Z9" s="126"/>
      <c r="AA9" s="138"/>
      <c r="AB9" s="138"/>
      <c r="AC9" s="126"/>
      <c r="AD9" s="126"/>
      <c r="AE9" s="126"/>
      <c r="AF9" s="142"/>
      <c r="AG9" s="129"/>
      <c r="AH9" s="138"/>
      <c r="AI9" s="126"/>
      <c r="AJ9" s="137"/>
      <c r="AK9" s="138"/>
      <c r="AL9" s="138"/>
      <c r="AM9" s="138"/>
      <c r="AN9" s="138"/>
      <c r="AO9" s="126"/>
      <c r="AP9" s="112"/>
      <c r="AQ9" s="143"/>
      <c r="AR9" s="143"/>
      <c r="AS9" s="143"/>
      <c r="AT9" s="112"/>
      <c r="AU9" s="12"/>
      <c r="AV9" s="12"/>
      <c r="AW9" s="12"/>
      <c r="AX9" s="12"/>
      <c r="AY9" s="12"/>
      <c r="AZ9" s="12"/>
      <c r="BA9" s="12"/>
      <c r="BB9" s="12"/>
      <c r="BC9" s="12"/>
      <c r="BD9" s="12"/>
      <c r="BE9" s="12"/>
      <c r="BF9" s="12"/>
      <c r="BJ9" s="7"/>
      <c r="BK9" s="7"/>
      <c r="BL9" s="7"/>
    </row>
    <row r="10" spans="2:64" s="6" customFormat="1" ht="18.75" x14ac:dyDescent="0.2">
      <c r="B10" s="130"/>
      <c r="C10" s="130"/>
      <c r="D10" s="130"/>
      <c r="E10" s="130"/>
      <c r="F10" s="130"/>
      <c r="G10" s="131"/>
      <c r="H10" s="131"/>
      <c r="I10" s="131"/>
      <c r="J10" s="130"/>
      <c r="K10" s="130"/>
      <c r="L10" s="131"/>
      <c r="M10" s="131"/>
      <c r="N10" s="131"/>
      <c r="O10" s="130"/>
      <c r="P10" s="131"/>
      <c r="Q10" s="131"/>
      <c r="R10" s="131"/>
      <c r="S10" s="132"/>
      <c r="T10" s="133"/>
      <c r="U10" s="133"/>
      <c r="V10" s="134"/>
      <c r="W10" s="119"/>
      <c r="X10" s="119"/>
      <c r="Y10" s="119"/>
      <c r="Z10" s="129"/>
      <c r="AA10" s="135"/>
      <c r="AB10" s="127"/>
      <c r="AC10" s="129"/>
      <c r="AD10" s="129"/>
      <c r="AE10" s="129"/>
      <c r="AF10" s="142"/>
      <c r="AG10" s="137"/>
      <c r="AH10" s="137"/>
      <c r="AI10" s="137"/>
      <c r="AJ10" s="138"/>
      <c r="AK10" s="128"/>
      <c r="AL10" s="135"/>
      <c r="AM10" s="112"/>
      <c r="AN10" s="112"/>
      <c r="AO10" s="144"/>
      <c r="AP10" s="144"/>
      <c r="AQ10" s="144"/>
      <c r="AR10" s="145"/>
      <c r="AS10" s="143"/>
      <c r="AT10" s="143"/>
      <c r="AU10" s="46"/>
      <c r="AV10" s="37"/>
      <c r="AW10" s="37"/>
      <c r="AX10" s="47"/>
      <c r="AY10" s="47"/>
      <c r="AZ10" s="45" t="s">
        <v>174</v>
      </c>
      <c r="BA10" s="37"/>
      <c r="BB10" s="475">
        <v>1</v>
      </c>
      <c r="BC10" s="476"/>
      <c r="BD10" s="477"/>
      <c r="BE10" s="18" t="s">
        <v>22</v>
      </c>
      <c r="BF10" s="12"/>
      <c r="BJ10" s="7"/>
      <c r="BK10" s="7"/>
      <c r="BL10" s="7"/>
    </row>
    <row r="11" spans="2:64" s="6" customFormat="1" ht="6" customHeight="1" x14ac:dyDescent="0.2">
      <c r="B11" s="141"/>
      <c r="C11" s="141"/>
      <c r="D11" s="141"/>
      <c r="E11" s="141"/>
      <c r="F11" s="148"/>
      <c r="G11" s="141"/>
      <c r="H11" s="141"/>
      <c r="I11" s="141"/>
      <c r="J11" s="141"/>
      <c r="K11" s="130"/>
      <c r="L11" s="131"/>
      <c r="M11" s="139"/>
      <c r="N11" s="139"/>
      <c r="O11" s="130"/>
      <c r="P11" s="139"/>
      <c r="Q11" s="141"/>
      <c r="R11" s="139"/>
      <c r="S11" s="139"/>
      <c r="T11" s="139"/>
      <c r="U11" s="139"/>
      <c r="V11" s="148"/>
      <c r="W11" s="119"/>
      <c r="X11" s="119"/>
      <c r="Y11" s="119"/>
      <c r="Z11" s="126"/>
      <c r="AA11" s="138"/>
      <c r="AB11" s="138"/>
      <c r="AC11" s="126"/>
      <c r="AD11" s="126"/>
      <c r="AE11" s="126"/>
      <c r="AF11" s="142"/>
      <c r="AG11" s="129"/>
      <c r="AH11" s="137"/>
      <c r="AI11" s="138"/>
      <c r="AJ11" s="137"/>
      <c r="AK11" s="138"/>
      <c r="AL11" s="138"/>
      <c r="AM11" s="138"/>
      <c r="AN11" s="138"/>
      <c r="AO11" s="141"/>
      <c r="AP11" s="141"/>
      <c r="AQ11" s="130"/>
      <c r="AR11" s="149"/>
      <c r="AS11" s="143"/>
      <c r="AT11" s="143"/>
      <c r="AU11" s="46"/>
      <c r="AV11" s="37"/>
      <c r="AW11" s="37"/>
      <c r="AX11" s="47"/>
      <c r="AY11" s="47"/>
      <c r="AZ11" s="37"/>
      <c r="BA11" s="37"/>
      <c r="BB11" s="36"/>
      <c r="BC11" s="36"/>
      <c r="BD11" s="36"/>
      <c r="BE11" s="18"/>
      <c r="BF11" s="12"/>
      <c r="BJ11" s="7"/>
      <c r="BK11" s="7"/>
      <c r="BL11" s="7"/>
    </row>
    <row r="12" spans="2:64" s="6" customFormat="1" ht="20.25" customHeight="1" x14ac:dyDescent="0.2">
      <c r="B12" s="150"/>
      <c r="C12" s="150"/>
      <c r="D12" s="150"/>
      <c r="E12" s="150"/>
      <c r="F12" s="150"/>
      <c r="G12" s="150"/>
      <c r="H12" s="150"/>
      <c r="I12" s="150"/>
      <c r="J12" s="150"/>
      <c r="K12" s="150"/>
      <c r="L12" s="150"/>
      <c r="M12" s="150"/>
      <c r="N12" s="150"/>
      <c r="O12" s="150"/>
      <c r="P12" s="150"/>
      <c r="Q12" s="150"/>
      <c r="R12" s="150"/>
      <c r="S12" s="150"/>
      <c r="T12" s="150"/>
      <c r="U12" s="150"/>
      <c r="V12" s="150"/>
      <c r="W12" s="119"/>
      <c r="X12" s="119"/>
      <c r="Y12" s="119"/>
      <c r="Z12" s="130"/>
      <c r="AA12" s="151"/>
      <c r="AB12" s="151"/>
      <c r="AC12" s="130"/>
      <c r="AD12" s="129"/>
      <c r="AE12" s="129"/>
      <c r="AF12" s="136"/>
      <c r="AG12" s="127"/>
      <c r="AH12" s="137"/>
      <c r="AI12" s="138"/>
      <c r="AJ12" s="137"/>
      <c r="AK12" s="138"/>
      <c r="AL12" s="138"/>
      <c r="AM12" s="138"/>
      <c r="AN12" s="138"/>
      <c r="AO12" s="478"/>
      <c r="AP12" s="478"/>
      <c r="AQ12" s="478"/>
      <c r="AR12" s="145"/>
      <c r="AS12" s="143"/>
      <c r="AT12" s="143"/>
      <c r="AU12" s="46"/>
      <c r="AV12" s="37"/>
      <c r="AW12" s="37"/>
      <c r="AX12" s="47"/>
      <c r="AY12" s="47"/>
      <c r="AZ12" s="37"/>
      <c r="BA12" s="37"/>
      <c r="BB12" s="475">
        <v>1</v>
      </c>
      <c r="BC12" s="476"/>
      <c r="BD12" s="477"/>
      <c r="BE12" s="48" t="s">
        <v>23</v>
      </c>
      <c r="BF12" s="12"/>
      <c r="BJ12" s="7"/>
      <c r="BK12" s="7"/>
      <c r="BL12" s="7"/>
    </row>
    <row r="13" spans="2:64" s="6" customFormat="1" ht="6.75" customHeight="1" x14ac:dyDescent="0.2">
      <c r="B13" s="150"/>
      <c r="C13" s="150"/>
      <c r="D13" s="150"/>
      <c r="E13" s="150"/>
      <c r="F13" s="150"/>
      <c r="G13" s="150"/>
      <c r="H13" s="150"/>
      <c r="I13" s="150"/>
      <c r="J13" s="150"/>
      <c r="K13" s="150"/>
      <c r="L13" s="150"/>
      <c r="M13" s="150"/>
      <c r="N13" s="150"/>
      <c r="O13" s="150"/>
      <c r="P13" s="150"/>
      <c r="Q13" s="150"/>
      <c r="R13" s="150"/>
      <c r="S13" s="150"/>
      <c r="T13" s="150"/>
      <c r="U13" s="150"/>
      <c r="V13" s="150"/>
      <c r="W13" s="119"/>
      <c r="X13" s="119"/>
      <c r="Y13" s="119"/>
      <c r="Z13" s="131"/>
      <c r="AA13" s="153"/>
      <c r="AB13" s="153"/>
      <c r="AC13" s="131"/>
      <c r="AD13" s="137"/>
      <c r="AE13" s="137"/>
      <c r="AF13" s="142"/>
      <c r="AG13" s="112"/>
      <c r="AH13" s="112"/>
      <c r="AI13" s="112"/>
      <c r="AJ13" s="112"/>
      <c r="AK13" s="112"/>
      <c r="AL13" s="112"/>
      <c r="AM13" s="112"/>
      <c r="AN13" s="112"/>
      <c r="AO13" s="141"/>
      <c r="AP13" s="141"/>
      <c r="AQ13" s="141"/>
      <c r="AR13" s="112"/>
      <c r="AS13" s="143"/>
      <c r="AT13" s="143"/>
      <c r="AU13" s="46"/>
      <c r="AV13" s="37"/>
      <c r="AW13" s="37"/>
      <c r="AX13" s="47"/>
      <c r="AY13" s="47"/>
      <c r="AZ13" s="37"/>
      <c r="BA13" s="37"/>
      <c r="BB13" s="36"/>
      <c r="BC13" s="36"/>
      <c r="BD13" s="36"/>
      <c r="BE13" s="18"/>
      <c r="BF13" s="12"/>
      <c r="BJ13" s="7"/>
      <c r="BK13" s="7"/>
      <c r="BL13" s="7"/>
    </row>
    <row r="14" spans="2:64" s="6" customFormat="1" ht="18.75" x14ac:dyDescent="0.4">
      <c r="B14" s="150"/>
      <c r="C14" s="150"/>
      <c r="D14" s="150"/>
      <c r="E14" s="150"/>
      <c r="F14" s="150"/>
      <c r="G14" s="150"/>
      <c r="H14" s="150"/>
      <c r="I14" s="150"/>
      <c r="J14" s="150"/>
      <c r="K14" s="150"/>
      <c r="L14" s="150"/>
      <c r="M14" s="150"/>
      <c r="N14" s="150"/>
      <c r="O14" s="150"/>
      <c r="P14" s="150"/>
      <c r="Q14" s="150"/>
      <c r="R14" s="150"/>
      <c r="S14" s="150"/>
      <c r="T14" s="150"/>
      <c r="U14" s="150"/>
      <c r="V14" s="150"/>
      <c r="W14" s="119"/>
      <c r="X14" s="119"/>
      <c r="Y14" s="119"/>
      <c r="Z14" s="130"/>
      <c r="AA14" s="151"/>
      <c r="AB14" s="151"/>
      <c r="AC14" s="130"/>
      <c r="AD14" s="129"/>
      <c r="AE14" s="129"/>
      <c r="AF14" s="142"/>
      <c r="AG14" s="112"/>
      <c r="AH14" s="112"/>
      <c r="AI14" s="112"/>
      <c r="AJ14" s="112"/>
      <c r="AK14" s="112"/>
      <c r="AL14" s="112"/>
      <c r="AM14" s="112"/>
      <c r="AN14" s="112"/>
      <c r="AO14" s="139"/>
      <c r="AP14" s="139"/>
      <c r="AQ14" s="139"/>
      <c r="AR14" s="112"/>
      <c r="AS14" s="143"/>
      <c r="AT14" s="125" t="s">
        <v>175</v>
      </c>
      <c r="AU14" s="479"/>
      <c r="AV14" s="480"/>
      <c r="AW14" s="481"/>
      <c r="AX14" s="36" t="s">
        <v>2</v>
      </c>
      <c r="AY14" s="479"/>
      <c r="AZ14" s="480"/>
      <c r="BA14" s="481"/>
      <c r="BB14" s="35" t="s">
        <v>24</v>
      </c>
      <c r="BC14" s="482">
        <f>(AY14-AU14)*24</f>
        <v>0</v>
      </c>
      <c r="BD14" s="483"/>
      <c r="BE14" s="34" t="s">
        <v>25</v>
      </c>
      <c r="BF14" s="36"/>
      <c r="BJ14" s="7"/>
      <c r="BK14" s="7"/>
      <c r="BL14" s="7"/>
    </row>
    <row r="15" spans="2:64" s="6" customFormat="1" ht="6.75" customHeight="1" x14ac:dyDescent="0.15">
      <c r="B15" s="119"/>
      <c r="C15" s="140"/>
      <c r="D15" s="140"/>
      <c r="E15" s="140"/>
      <c r="F15" s="140"/>
      <c r="G15" s="126"/>
      <c r="H15" s="126"/>
      <c r="I15" s="128"/>
      <c r="J15" s="129"/>
      <c r="K15" s="137"/>
      <c r="L15" s="138"/>
      <c r="M15" s="138"/>
      <c r="N15" s="129"/>
      <c r="O15" s="138"/>
      <c r="P15" s="126"/>
      <c r="Q15" s="137"/>
      <c r="R15" s="138"/>
      <c r="S15" s="138"/>
      <c r="T15" s="138"/>
      <c r="U15" s="138"/>
      <c r="V15" s="126"/>
      <c r="W15" s="128"/>
      <c r="X15" s="154"/>
      <c r="Y15" s="154"/>
      <c r="Z15" s="127"/>
      <c r="AA15" s="129"/>
      <c r="AB15" s="128"/>
      <c r="AC15" s="129"/>
      <c r="AD15" s="137"/>
      <c r="AE15" s="138"/>
      <c r="AF15" s="142"/>
      <c r="AG15" s="136"/>
      <c r="AH15" s="155"/>
      <c r="AI15" s="142"/>
      <c r="AJ15" s="155"/>
      <c r="AK15" s="142"/>
      <c r="AL15" s="142"/>
      <c r="AM15" s="142"/>
      <c r="AN15" s="142"/>
      <c r="AO15" s="156"/>
      <c r="AP15" s="119"/>
      <c r="AQ15" s="124"/>
      <c r="AR15" s="124"/>
      <c r="AS15" s="124"/>
      <c r="AT15" s="124"/>
      <c r="AU15" s="27"/>
      <c r="AV15" s="25"/>
      <c r="AW15" s="25"/>
      <c r="AX15" s="31"/>
      <c r="AY15" s="31"/>
      <c r="AZ15" s="25"/>
      <c r="BA15" s="25"/>
      <c r="BB15" s="23"/>
      <c r="BC15" s="23"/>
      <c r="BD15" s="23"/>
      <c r="BE15" s="22"/>
      <c r="BJ15" s="7"/>
      <c r="BK15" s="7"/>
      <c r="BL15" s="7"/>
    </row>
    <row r="16" spans="2:64" ht="8.4499999999999993" customHeight="1" thickBot="1" x14ac:dyDescent="0.45">
      <c r="B16" s="159"/>
      <c r="C16" s="160"/>
      <c r="D16" s="160"/>
      <c r="E16" s="160"/>
      <c r="F16" s="160"/>
      <c r="G16" s="160"/>
      <c r="H16" s="159"/>
      <c r="I16" s="159"/>
      <c r="J16" s="159"/>
      <c r="K16" s="159"/>
      <c r="L16" s="159"/>
      <c r="M16" s="159"/>
      <c r="N16" s="159"/>
      <c r="O16" s="159"/>
      <c r="P16" s="159"/>
      <c r="Q16" s="159"/>
      <c r="R16" s="159"/>
      <c r="S16" s="159"/>
      <c r="T16" s="159"/>
      <c r="U16" s="159"/>
      <c r="V16" s="159"/>
      <c r="W16" s="159"/>
      <c r="X16" s="160"/>
      <c r="Y16" s="159"/>
      <c r="Z16" s="159"/>
      <c r="AA16" s="159"/>
      <c r="AB16" s="159"/>
      <c r="AC16" s="159"/>
      <c r="AD16" s="159"/>
      <c r="AE16" s="159"/>
      <c r="AF16" s="159"/>
      <c r="AG16" s="159"/>
      <c r="AH16" s="159"/>
      <c r="AI16" s="159"/>
      <c r="AJ16" s="159"/>
      <c r="AK16" s="159"/>
      <c r="AL16" s="159"/>
      <c r="AM16" s="159"/>
      <c r="AN16" s="160"/>
      <c r="AO16" s="159"/>
      <c r="AP16" s="159"/>
      <c r="AQ16" s="159"/>
      <c r="AR16" s="159"/>
      <c r="AS16" s="159"/>
      <c r="AT16" s="159"/>
      <c r="BE16" s="13"/>
      <c r="BF16" s="13"/>
      <c r="BG16" s="13"/>
    </row>
    <row r="17" spans="2:58" ht="20.25" customHeight="1" x14ac:dyDescent="0.4">
      <c r="B17" s="398" t="s">
        <v>98</v>
      </c>
      <c r="C17" s="401" t="s">
        <v>176</v>
      </c>
      <c r="D17" s="402"/>
      <c r="E17" s="403"/>
      <c r="F17" s="92"/>
      <c r="G17" s="410" t="s">
        <v>177</v>
      </c>
      <c r="H17" s="413" t="s">
        <v>178</v>
      </c>
      <c r="I17" s="402"/>
      <c r="J17" s="402"/>
      <c r="K17" s="403"/>
      <c r="L17" s="413" t="s">
        <v>179</v>
      </c>
      <c r="M17" s="402"/>
      <c r="N17" s="402"/>
      <c r="O17" s="416"/>
      <c r="P17" s="419"/>
      <c r="Q17" s="420"/>
      <c r="R17" s="421"/>
      <c r="S17" s="453" t="s">
        <v>180</v>
      </c>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c r="AT17" s="454"/>
      <c r="AU17" s="454"/>
      <c r="AV17" s="454"/>
      <c r="AW17" s="455"/>
      <c r="AX17" s="456" t="str">
        <f>IF(BB3="４週","(11) 1～4週目の勤務時間数合計","(11) 1か月の勤務時間数   合計")</f>
        <v>(11) 1か月の勤務時間数   合計</v>
      </c>
      <c r="AY17" s="457"/>
      <c r="AZ17" s="462" t="s">
        <v>181</v>
      </c>
      <c r="BA17" s="463"/>
      <c r="BB17" s="444" t="s">
        <v>206</v>
      </c>
      <c r="BC17" s="445"/>
      <c r="BD17" s="445"/>
      <c r="BE17" s="445"/>
      <c r="BF17" s="446"/>
    </row>
    <row r="18" spans="2:58" ht="20.25" customHeight="1" x14ac:dyDescent="0.4">
      <c r="B18" s="399"/>
      <c r="C18" s="404"/>
      <c r="D18" s="405"/>
      <c r="E18" s="406"/>
      <c r="F18" s="93"/>
      <c r="G18" s="411"/>
      <c r="H18" s="414"/>
      <c r="I18" s="405"/>
      <c r="J18" s="405"/>
      <c r="K18" s="406"/>
      <c r="L18" s="414"/>
      <c r="M18" s="405"/>
      <c r="N18" s="405"/>
      <c r="O18" s="417"/>
      <c r="P18" s="422"/>
      <c r="Q18" s="423"/>
      <c r="R18" s="424"/>
      <c r="S18" s="447" t="s">
        <v>16</v>
      </c>
      <c r="T18" s="448"/>
      <c r="U18" s="448"/>
      <c r="V18" s="448"/>
      <c r="W18" s="448"/>
      <c r="X18" s="448"/>
      <c r="Y18" s="449"/>
      <c r="Z18" s="447" t="s">
        <v>17</v>
      </c>
      <c r="AA18" s="448"/>
      <c r="AB18" s="448"/>
      <c r="AC18" s="448"/>
      <c r="AD18" s="448"/>
      <c r="AE18" s="448"/>
      <c r="AF18" s="449"/>
      <c r="AG18" s="447" t="s">
        <v>18</v>
      </c>
      <c r="AH18" s="448"/>
      <c r="AI18" s="448"/>
      <c r="AJ18" s="448"/>
      <c r="AK18" s="448"/>
      <c r="AL18" s="448"/>
      <c r="AM18" s="449"/>
      <c r="AN18" s="447" t="s">
        <v>19</v>
      </c>
      <c r="AO18" s="448"/>
      <c r="AP18" s="448"/>
      <c r="AQ18" s="448"/>
      <c r="AR18" s="448"/>
      <c r="AS18" s="448"/>
      <c r="AT18" s="449"/>
      <c r="AU18" s="450" t="s">
        <v>20</v>
      </c>
      <c r="AV18" s="451"/>
      <c r="AW18" s="452"/>
      <c r="AX18" s="458"/>
      <c r="AY18" s="459"/>
      <c r="AZ18" s="464"/>
      <c r="BA18" s="465"/>
      <c r="BB18" s="349"/>
      <c r="BC18" s="350"/>
      <c r="BD18" s="350"/>
      <c r="BE18" s="350"/>
      <c r="BF18" s="351"/>
    </row>
    <row r="19" spans="2:58" ht="20.25" customHeight="1" x14ac:dyDescent="0.4">
      <c r="B19" s="399"/>
      <c r="C19" s="404"/>
      <c r="D19" s="405"/>
      <c r="E19" s="406"/>
      <c r="F19" s="93"/>
      <c r="G19" s="411"/>
      <c r="H19" s="414"/>
      <c r="I19" s="405"/>
      <c r="J19" s="405"/>
      <c r="K19" s="406"/>
      <c r="L19" s="414"/>
      <c r="M19" s="405"/>
      <c r="N19" s="405"/>
      <c r="O19" s="417"/>
      <c r="P19" s="422"/>
      <c r="Q19" s="423"/>
      <c r="R19" s="424"/>
      <c r="S19" s="97">
        <v>1</v>
      </c>
      <c r="T19" s="98">
        <v>2</v>
      </c>
      <c r="U19" s="98">
        <v>3</v>
      </c>
      <c r="V19" s="98">
        <v>4</v>
      </c>
      <c r="W19" s="98">
        <v>5</v>
      </c>
      <c r="X19" s="98">
        <v>6</v>
      </c>
      <c r="Y19" s="99">
        <v>7</v>
      </c>
      <c r="Z19" s="97">
        <v>8</v>
      </c>
      <c r="AA19" s="98">
        <v>9</v>
      </c>
      <c r="AB19" s="98">
        <v>10</v>
      </c>
      <c r="AC19" s="98">
        <v>11</v>
      </c>
      <c r="AD19" s="98">
        <v>12</v>
      </c>
      <c r="AE19" s="98">
        <v>13</v>
      </c>
      <c r="AF19" s="99">
        <v>14</v>
      </c>
      <c r="AG19" s="100">
        <v>15</v>
      </c>
      <c r="AH19" s="98">
        <v>16</v>
      </c>
      <c r="AI19" s="98">
        <v>17</v>
      </c>
      <c r="AJ19" s="98">
        <v>18</v>
      </c>
      <c r="AK19" s="98">
        <v>19</v>
      </c>
      <c r="AL19" s="98">
        <v>20</v>
      </c>
      <c r="AM19" s="99">
        <v>21</v>
      </c>
      <c r="AN19" s="97">
        <v>22</v>
      </c>
      <c r="AO19" s="98">
        <v>23</v>
      </c>
      <c r="AP19" s="98">
        <v>24</v>
      </c>
      <c r="AQ19" s="98">
        <v>25</v>
      </c>
      <c r="AR19" s="98">
        <v>26</v>
      </c>
      <c r="AS19" s="98">
        <v>27</v>
      </c>
      <c r="AT19" s="99">
        <v>28</v>
      </c>
      <c r="AU19" s="101">
        <f>IF($BB$3="暦月",IF(DAY(DATE($AC$2,$AG$2,29))=29,29,""),"")</f>
        <v>29</v>
      </c>
      <c r="AV19" s="102">
        <f>IF($BB$3="暦月",IF(DAY(DATE($AC$2,$AG$2,30))=30,30,""),"")</f>
        <v>30</v>
      </c>
      <c r="AW19" s="103" t="str">
        <f>IF($BB$3="暦月",IF(DAY(DATE($AC$2,$AG$2,31))=31,31,""),"")</f>
        <v/>
      </c>
      <c r="AX19" s="458"/>
      <c r="AY19" s="459"/>
      <c r="AZ19" s="464"/>
      <c r="BA19" s="465"/>
      <c r="BB19" s="349"/>
      <c r="BC19" s="350"/>
      <c r="BD19" s="350"/>
      <c r="BE19" s="350"/>
      <c r="BF19" s="351"/>
    </row>
    <row r="20" spans="2:58" ht="20.25" hidden="1" customHeight="1" x14ac:dyDescent="0.4">
      <c r="B20" s="399"/>
      <c r="C20" s="404"/>
      <c r="D20" s="405"/>
      <c r="E20" s="406"/>
      <c r="F20" s="93"/>
      <c r="G20" s="411"/>
      <c r="H20" s="414"/>
      <c r="I20" s="405"/>
      <c r="J20" s="405"/>
      <c r="K20" s="406"/>
      <c r="L20" s="414"/>
      <c r="M20" s="405"/>
      <c r="N20" s="405"/>
      <c r="O20" s="417"/>
      <c r="P20" s="422"/>
      <c r="Q20" s="423"/>
      <c r="R20" s="424"/>
      <c r="S20" s="97">
        <f>WEEKDAY(DATE($AC$2,$AG$2,1))</f>
        <v>2</v>
      </c>
      <c r="T20" s="98">
        <f>WEEKDAY(DATE($AC$2,$AG$2,2))</f>
        <v>3</v>
      </c>
      <c r="U20" s="98">
        <f>WEEKDAY(DATE($AC$2,$AG$2,3))</f>
        <v>4</v>
      </c>
      <c r="V20" s="98">
        <f>WEEKDAY(DATE($AC$2,$AG$2,4))</f>
        <v>5</v>
      </c>
      <c r="W20" s="98">
        <f>WEEKDAY(DATE($AC$2,$AG$2,5))</f>
        <v>6</v>
      </c>
      <c r="X20" s="98">
        <f>WEEKDAY(DATE($AC$2,$AG$2,6))</f>
        <v>7</v>
      </c>
      <c r="Y20" s="99">
        <f>WEEKDAY(DATE($AC$2,$AG$2,7))</f>
        <v>1</v>
      </c>
      <c r="Z20" s="97">
        <f>WEEKDAY(DATE($AC$2,$AG$2,8))</f>
        <v>2</v>
      </c>
      <c r="AA20" s="98">
        <f>WEEKDAY(DATE($AC$2,$AG$2,9))</f>
        <v>3</v>
      </c>
      <c r="AB20" s="98">
        <f>WEEKDAY(DATE($AC$2,$AG$2,10))</f>
        <v>4</v>
      </c>
      <c r="AC20" s="98">
        <f>WEEKDAY(DATE($AC$2,$AG$2,11))</f>
        <v>5</v>
      </c>
      <c r="AD20" s="98">
        <f>WEEKDAY(DATE($AC$2,$AG$2,12))</f>
        <v>6</v>
      </c>
      <c r="AE20" s="98">
        <f>WEEKDAY(DATE($AC$2,$AG$2,13))</f>
        <v>7</v>
      </c>
      <c r="AF20" s="99">
        <f>WEEKDAY(DATE($AC$2,$AG$2,14))</f>
        <v>1</v>
      </c>
      <c r="AG20" s="97">
        <f>WEEKDAY(DATE($AC$2,$AG$2,15))</f>
        <v>2</v>
      </c>
      <c r="AH20" s="98">
        <f>WEEKDAY(DATE($AC$2,$AG$2,16))</f>
        <v>3</v>
      </c>
      <c r="AI20" s="98">
        <f>WEEKDAY(DATE($AC$2,$AG$2,17))</f>
        <v>4</v>
      </c>
      <c r="AJ20" s="98">
        <f>WEEKDAY(DATE($AC$2,$AG$2,18))</f>
        <v>5</v>
      </c>
      <c r="AK20" s="98">
        <f>WEEKDAY(DATE($AC$2,$AG$2,19))</f>
        <v>6</v>
      </c>
      <c r="AL20" s="98">
        <f>WEEKDAY(DATE($AC$2,$AG$2,20))</f>
        <v>7</v>
      </c>
      <c r="AM20" s="99">
        <f>WEEKDAY(DATE($AC$2,$AG$2,21))</f>
        <v>1</v>
      </c>
      <c r="AN20" s="97">
        <f>WEEKDAY(DATE($AC$2,$AG$2,22))</f>
        <v>2</v>
      </c>
      <c r="AO20" s="98">
        <f>WEEKDAY(DATE($AC$2,$AG$2,23))</f>
        <v>3</v>
      </c>
      <c r="AP20" s="98">
        <f>WEEKDAY(DATE($AC$2,$AG$2,24))</f>
        <v>4</v>
      </c>
      <c r="AQ20" s="98">
        <f>WEEKDAY(DATE($AC$2,$AG$2,25))</f>
        <v>5</v>
      </c>
      <c r="AR20" s="98">
        <f>WEEKDAY(DATE($AC$2,$AG$2,26))</f>
        <v>6</v>
      </c>
      <c r="AS20" s="98">
        <f>WEEKDAY(DATE($AC$2,$AG$2,27))</f>
        <v>7</v>
      </c>
      <c r="AT20" s="99">
        <f>WEEKDAY(DATE($AC$2,$AG$2,28))</f>
        <v>1</v>
      </c>
      <c r="AU20" s="97">
        <f>IF(AU19=29,WEEKDAY(DATE($AC$2,$AG$2,29)),0)</f>
        <v>2</v>
      </c>
      <c r="AV20" s="98">
        <f>IF(AV19=30,WEEKDAY(DATE($AC$2,$AG$2,30)),0)</f>
        <v>3</v>
      </c>
      <c r="AW20" s="99">
        <f>IF(AW19=31,WEEKDAY(DATE($AC$2,$AG$2,31)),0)</f>
        <v>0</v>
      </c>
      <c r="AX20" s="458"/>
      <c r="AY20" s="459"/>
      <c r="AZ20" s="464"/>
      <c r="BA20" s="465"/>
      <c r="BB20" s="349"/>
      <c r="BC20" s="350"/>
      <c r="BD20" s="350"/>
      <c r="BE20" s="350"/>
      <c r="BF20" s="351"/>
    </row>
    <row r="21" spans="2:58" ht="22.5" customHeight="1" thickBot="1" x14ac:dyDescent="0.45">
      <c r="B21" s="400"/>
      <c r="C21" s="407"/>
      <c r="D21" s="408"/>
      <c r="E21" s="409"/>
      <c r="F21" s="94"/>
      <c r="G21" s="412"/>
      <c r="H21" s="415"/>
      <c r="I21" s="408"/>
      <c r="J21" s="408"/>
      <c r="K21" s="409"/>
      <c r="L21" s="415"/>
      <c r="M21" s="408"/>
      <c r="N21" s="408"/>
      <c r="O21" s="418"/>
      <c r="P21" s="425"/>
      <c r="Q21" s="426"/>
      <c r="R21" s="427"/>
      <c r="S21" s="104" t="str">
        <f>IF(S20=1,"日",IF(S20=2,"月",IF(S20=3,"火",IF(S20=4,"水",IF(S20=5,"木",IF(S20=6,"金","土"))))))</f>
        <v>月</v>
      </c>
      <c r="T21" s="105" t="str">
        <f t="shared" ref="T21:AT21" si="0">IF(T20=1,"日",IF(T20=2,"月",IF(T20=3,"火",IF(T20=4,"水",IF(T20=5,"木",IF(T20=6,"金","土"))))))</f>
        <v>火</v>
      </c>
      <c r="U21" s="105" t="str">
        <f t="shared" si="0"/>
        <v>水</v>
      </c>
      <c r="V21" s="105" t="str">
        <f t="shared" si="0"/>
        <v>木</v>
      </c>
      <c r="W21" s="105" t="str">
        <f t="shared" si="0"/>
        <v>金</v>
      </c>
      <c r="X21" s="105" t="str">
        <f t="shared" si="0"/>
        <v>土</v>
      </c>
      <c r="Y21" s="106" t="str">
        <f t="shared" si="0"/>
        <v>日</v>
      </c>
      <c r="Z21" s="104" t="str">
        <f>IF(Z20=1,"日",IF(Z20=2,"月",IF(Z20=3,"火",IF(Z20=4,"水",IF(Z20=5,"木",IF(Z20=6,"金","土"))))))</f>
        <v>月</v>
      </c>
      <c r="AA21" s="105" t="str">
        <f t="shared" si="0"/>
        <v>火</v>
      </c>
      <c r="AB21" s="105" t="str">
        <f t="shared" si="0"/>
        <v>水</v>
      </c>
      <c r="AC21" s="105" t="str">
        <f t="shared" si="0"/>
        <v>木</v>
      </c>
      <c r="AD21" s="105" t="str">
        <f t="shared" si="0"/>
        <v>金</v>
      </c>
      <c r="AE21" s="105" t="str">
        <f t="shared" si="0"/>
        <v>土</v>
      </c>
      <c r="AF21" s="106" t="str">
        <f t="shared" si="0"/>
        <v>日</v>
      </c>
      <c r="AG21" s="104" t="str">
        <f>IF(AG20=1,"日",IF(AG20=2,"月",IF(AG20=3,"火",IF(AG20=4,"水",IF(AG20=5,"木",IF(AG20=6,"金","土"))))))</f>
        <v>月</v>
      </c>
      <c r="AH21" s="105" t="str">
        <f t="shared" si="0"/>
        <v>火</v>
      </c>
      <c r="AI21" s="105" t="str">
        <f t="shared" si="0"/>
        <v>水</v>
      </c>
      <c r="AJ21" s="105" t="str">
        <f t="shared" si="0"/>
        <v>木</v>
      </c>
      <c r="AK21" s="105" t="str">
        <f t="shared" si="0"/>
        <v>金</v>
      </c>
      <c r="AL21" s="105" t="str">
        <f t="shared" si="0"/>
        <v>土</v>
      </c>
      <c r="AM21" s="106" t="str">
        <f t="shared" si="0"/>
        <v>日</v>
      </c>
      <c r="AN21" s="104" t="str">
        <f>IF(AN20=1,"日",IF(AN20=2,"月",IF(AN20=3,"火",IF(AN20=4,"水",IF(AN20=5,"木",IF(AN20=6,"金","土"))))))</f>
        <v>月</v>
      </c>
      <c r="AO21" s="105" t="str">
        <f t="shared" si="0"/>
        <v>火</v>
      </c>
      <c r="AP21" s="105" t="str">
        <f t="shared" si="0"/>
        <v>水</v>
      </c>
      <c r="AQ21" s="105" t="str">
        <f t="shared" si="0"/>
        <v>木</v>
      </c>
      <c r="AR21" s="105" t="str">
        <f t="shared" si="0"/>
        <v>金</v>
      </c>
      <c r="AS21" s="105" t="str">
        <f t="shared" si="0"/>
        <v>土</v>
      </c>
      <c r="AT21" s="106" t="str">
        <f t="shared" si="0"/>
        <v>日</v>
      </c>
      <c r="AU21" s="105" t="str">
        <f>IF(AU20=1,"日",IF(AU20=2,"月",IF(AU20=3,"火",IF(AU20=4,"水",IF(AU20=5,"木",IF(AU20=6,"金",IF(AU20=0,"","土")))))))</f>
        <v>月</v>
      </c>
      <c r="AV21" s="105" t="str">
        <f>IF(AV20=1,"日",IF(AV20=2,"月",IF(AV20=3,"火",IF(AV20=4,"水",IF(AV20=5,"木",IF(AV20=6,"金",IF(AV20=0,"","土")))))))</f>
        <v>火</v>
      </c>
      <c r="AW21" s="105" t="str">
        <f>IF(AW20=1,"日",IF(AW20=2,"月",IF(AW20=3,"火",IF(AW20=4,"水",IF(AW20=5,"木",IF(AW20=6,"金",IF(AW20=0,"","土")))))))</f>
        <v/>
      </c>
      <c r="AX21" s="460"/>
      <c r="AY21" s="461"/>
      <c r="AZ21" s="466"/>
      <c r="BA21" s="467"/>
      <c r="BB21" s="352"/>
      <c r="BC21" s="353"/>
      <c r="BD21" s="353"/>
      <c r="BE21" s="353"/>
      <c r="BF21" s="354"/>
    </row>
    <row r="22" spans="2:58" ht="20.25" customHeight="1" x14ac:dyDescent="0.4">
      <c r="B22" s="428">
        <v>1</v>
      </c>
      <c r="C22" s="429"/>
      <c r="D22" s="430"/>
      <c r="E22" s="431"/>
      <c r="F22" s="87"/>
      <c r="G22" s="432"/>
      <c r="H22" s="433"/>
      <c r="I22" s="434"/>
      <c r="J22" s="434"/>
      <c r="K22" s="435"/>
      <c r="L22" s="436"/>
      <c r="M22" s="437"/>
      <c r="N22" s="437"/>
      <c r="O22" s="438"/>
      <c r="P22" s="439" t="s">
        <v>49</v>
      </c>
      <c r="Q22" s="440"/>
      <c r="R22" s="441"/>
      <c r="S22" s="107"/>
      <c r="T22" s="108"/>
      <c r="U22" s="108"/>
      <c r="V22" s="108"/>
      <c r="W22" s="108"/>
      <c r="X22" s="108"/>
      <c r="Y22" s="109"/>
      <c r="Z22" s="107"/>
      <c r="AA22" s="108"/>
      <c r="AB22" s="108"/>
      <c r="AC22" s="108"/>
      <c r="AD22" s="108"/>
      <c r="AE22" s="108"/>
      <c r="AF22" s="109"/>
      <c r="AG22" s="107"/>
      <c r="AH22" s="108"/>
      <c r="AI22" s="108"/>
      <c r="AJ22" s="108"/>
      <c r="AK22" s="108"/>
      <c r="AL22" s="108"/>
      <c r="AM22" s="109"/>
      <c r="AN22" s="107"/>
      <c r="AO22" s="108"/>
      <c r="AP22" s="108"/>
      <c r="AQ22" s="108"/>
      <c r="AR22" s="108"/>
      <c r="AS22" s="108"/>
      <c r="AT22" s="109"/>
      <c r="AU22" s="107"/>
      <c r="AV22" s="108"/>
      <c r="AW22" s="108"/>
      <c r="AX22" s="484"/>
      <c r="AY22" s="485"/>
      <c r="AZ22" s="486"/>
      <c r="BA22" s="487"/>
      <c r="BB22" s="275"/>
      <c r="BC22" s="276"/>
      <c r="BD22" s="276"/>
      <c r="BE22" s="276"/>
      <c r="BF22" s="277"/>
    </row>
    <row r="23" spans="2:58" ht="20.25" customHeight="1" x14ac:dyDescent="0.4">
      <c r="B23" s="374"/>
      <c r="C23" s="392"/>
      <c r="D23" s="393"/>
      <c r="E23" s="394"/>
      <c r="F23" s="88"/>
      <c r="G23" s="297"/>
      <c r="H23" s="302"/>
      <c r="I23" s="300"/>
      <c r="J23" s="300"/>
      <c r="K23" s="301"/>
      <c r="L23" s="309"/>
      <c r="M23" s="310"/>
      <c r="N23" s="310"/>
      <c r="O23" s="311"/>
      <c r="P23" s="357" t="s">
        <v>15</v>
      </c>
      <c r="Q23" s="358"/>
      <c r="R23" s="359"/>
      <c r="S23" s="247" t="str">
        <f>IF(S22="","",VLOOKUP(S22,シフト記号表!$C$6:$K$35,9,FALSE))</f>
        <v/>
      </c>
      <c r="T23" s="248" t="str">
        <f>IF(T22="","",VLOOKUP(T22,シフト記号表!$C$6:$K$35,9,FALSE))</f>
        <v/>
      </c>
      <c r="U23" s="248" t="str">
        <f>IF(U22="","",VLOOKUP(U22,シフト記号表!$C$6:$K$35,9,FALSE))</f>
        <v/>
      </c>
      <c r="V23" s="248" t="str">
        <f>IF(V22="","",VLOOKUP(V22,シフト記号表!$C$6:$K$35,9,FALSE))</f>
        <v/>
      </c>
      <c r="W23" s="248" t="str">
        <f>IF(W22="","",VLOOKUP(W22,シフト記号表!$C$6:$K$35,9,FALSE))</f>
        <v/>
      </c>
      <c r="X23" s="248" t="str">
        <f>IF(X22="","",VLOOKUP(X22,シフト記号表!$C$6:$K$35,9,FALSE))</f>
        <v/>
      </c>
      <c r="Y23" s="249" t="str">
        <f>IF(Y22="","",VLOOKUP(Y22,シフト記号表!$C$6:$K$35,9,FALSE))</f>
        <v/>
      </c>
      <c r="Z23" s="247" t="str">
        <f>IF(Z22="","",VLOOKUP(Z22,シフト記号表!$C$6:$K$35,9,FALSE))</f>
        <v/>
      </c>
      <c r="AA23" s="248" t="str">
        <f>IF(AA22="","",VLOOKUP(AA22,シフト記号表!$C$6:$K$35,9,FALSE))</f>
        <v/>
      </c>
      <c r="AB23" s="248" t="str">
        <f>IF(AB22="","",VLOOKUP(AB22,シフト記号表!$C$6:$K$35,9,FALSE))</f>
        <v/>
      </c>
      <c r="AC23" s="248" t="str">
        <f>IF(AC22="","",VLOOKUP(AC22,シフト記号表!$C$6:$K$35,9,FALSE))</f>
        <v/>
      </c>
      <c r="AD23" s="248" t="str">
        <f>IF(AD22="","",VLOOKUP(AD22,シフト記号表!$C$6:$K$35,9,FALSE))</f>
        <v/>
      </c>
      <c r="AE23" s="248" t="str">
        <f>IF(AE22="","",VLOOKUP(AE22,シフト記号表!$C$6:$K$35,9,FALSE))</f>
        <v/>
      </c>
      <c r="AF23" s="249" t="str">
        <f>IF(AF22="","",VLOOKUP(AF22,シフト記号表!$C$6:$K$35,9,FALSE))</f>
        <v/>
      </c>
      <c r="AG23" s="247" t="str">
        <f>IF(AG22="","",VLOOKUP(AG22,シフト記号表!$C$6:$K$35,9,FALSE))</f>
        <v/>
      </c>
      <c r="AH23" s="248" t="str">
        <f>IF(AH22="","",VLOOKUP(AH22,シフト記号表!$C$6:$K$35,9,FALSE))</f>
        <v/>
      </c>
      <c r="AI23" s="248" t="str">
        <f>IF(AI22="","",VLOOKUP(AI22,シフト記号表!$C$6:$K$35,9,FALSE))</f>
        <v/>
      </c>
      <c r="AJ23" s="248" t="str">
        <f>IF(AJ22="","",VLOOKUP(AJ22,シフト記号表!$C$6:$K$35,9,FALSE))</f>
        <v/>
      </c>
      <c r="AK23" s="248" t="str">
        <f>IF(AK22="","",VLOOKUP(AK22,シフト記号表!$C$6:$K$35,9,FALSE))</f>
        <v/>
      </c>
      <c r="AL23" s="248" t="str">
        <f>IF(AL22="","",VLOOKUP(AL22,シフト記号表!$C$6:$K$35,9,FALSE))</f>
        <v/>
      </c>
      <c r="AM23" s="249" t="str">
        <f>IF(AM22="","",VLOOKUP(AM22,シフト記号表!$C$6:$K$35,9,FALSE))</f>
        <v/>
      </c>
      <c r="AN23" s="247" t="str">
        <f>IF(AN22="","",VLOOKUP(AN22,シフト記号表!$C$6:$K$35,9,FALSE))</f>
        <v/>
      </c>
      <c r="AO23" s="248" t="str">
        <f>IF(AO22="","",VLOOKUP(AO22,シフト記号表!$C$6:$K$35,9,FALSE))</f>
        <v/>
      </c>
      <c r="AP23" s="248" t="str">
        <f>IF(AP22="","",VLOOKUP(AP22,シフト記号表!$C$6:$K$35,9,FALSE))</f>
        <v/>
      </c>
      <c r="AQ23" s="248" t="str">
        <f>IF(AQ22="","",VLOOKUP(AQ22,シフト記号表!$C$6:$K$35,9,FALSE))</f>
        <v/>
      </c>
      <c r="AR23" s="248" t="str">
        <f>IF(AR22="","",VLOOKUP(AR22,シフト記号表!$C$6:$K$35,9,FALSE))</f>
        <v/>
      </c>
      <c r="AS23" s="248" t="str">
        <f>IF(AS22="","",VLOOKUP(AS22,シフト記号表!$C$6:$K$35,9,FALSE))</f>
        <v/>
      </c>
      <c r="AT23" s="249" t="str">
        <f>IF(AT22="","",VLOOKUP(AT22,シフト記号表!$C$6:$K$35,9,FALSE))</f>
        <v/>
      </c>
      <c r="AU23" s="247" t="str">
        <f>IF(AU22="","",VLOOKUP(AU22,シフト記号表!$C$6:$K$35,9,FALSE))</f>
        <v/>
      </c>
      <c r="AV23" s="248" t="str">
        <f>IF(AV22="","",VLOOKUP(AV22,シフト記号表!$C$6:$K$35,9,FALSE))</f>
        <v/>
      </c>
      <c r="AW23" s="248" t="str">
        <f>IF(AW22="","",VLOOKUP(AW22,シフト記号表!$C$6:$K$35,9,FALSE))</f>
        <v/>
      </c>
      <c r="AX23" s="360">
        <f>IF($BB$3="４週",SUM(S23:AT23),IF($BB$3="暦月",SUM(S23:AW23),""))</f>
        <v>0</v>
      </c>
      <c r="AY23" s="361"/>
      <c r="AZ23" s="362">
        <f>IF($BB$3="４週",AX23/4,IF($BB$3="暦月",勤務表!AX23/(勤務表!$BB$8/7),""))</f>
        <v>0</v>
      </c>
      <c r="BA23" s="363"/>
      <c r="BB23" s="269"/>
      <c r="BC23" s="270"/>
      <c r="BD23" s="270"/>
      <c r="BE23" s="270"/>
      <c r="BF23" s="271"/>
    </row>
    <row r="24" spans="2:58" ht="20.25" customHeight="1" x14ac:dyDescent="0.4">
      <c r="B24" s="374"/>
      <c r="C24" s="395"/>
      <c r="D24" s="396"/>
      <c r="E24" s="397"/>
      <c r="F24" s="89">
        <f>C22</f>
        <v>0</v>
      </c>
      <c r="G24" s="297"/>
      <c r="H24" s="302"/>
      <c r="I24" s="300"/>
      <c r="J24" s="300"/>
      <c r="K24" s="301"/>
      <c r="L24" s="309"/>
      <c r="M24" s="310"/>
      <c r="N24" s="310"/>
      <c r="O24" s="311"/>
      <c r="P24" s="364" t="s">
        <v>50</v>
      </c>
      <c r="Q24" s="365"/>
      <c r="R24" s="366"/>
      <c r="S24" s="250" t="str">
        <f>IF(S22="","",VLOOKUP(S22,シフト記号表!$C$6:$U$35,19,FALSE))</f>
        <v/>
      </c>
      <c r="T24" s="251" t="str">
        <f>IF(T22="","",VLOOKUP(T22,シフト記号表!$C$6:$U$35,19,FALSE))</f>
        <v/>
      </c>
      <c r="U24" s="251" t="str">
        <f>IF(U22="","",VLOOKUP(U22,シフト記号表!$C$6:$U$35,19,FALSE))</f>
        <v/>
      </c>
      <c r="V24" s="251" t="str">
        <f>IF(V22="","",VLOOKUP(V22,シフト記号表!$C$6:$U$35,19,FALSE))</f>
        <v/>
      </c>
      <c r="W24" s="251" t="str">
        <f>IF(W22="","",VLOOKUP(W22,シフト記号表!$C$6:$U$35,19,FALSE))</f>
        <v/>
      </c>
      <c r="X24" s="251" t="str">
        <f>IF(X22="","",VLOOKUP(X22,シフト記号表!$C$6:$U$35,19,FALSE))</f>
        <v/>
      </c>
      <c r="Y24" s="252" t="str">
        <f>IF(Y22="","",VLOOKUP(Y22,シフト記号表!$C$6:$U$35,19,FALSE))</f>
        <v/>
      </c>
      <c r="Z24" s="250" t="str">
        <f>IF(Z22="","",VLOOKUP(Z22,シフト記号表!$C$6:$U$35,19,FALSE))</f>
        <v/>
      </c>
      <c r="AA24" s="251" t="str">
        <f>IF(AA22="","",VLOOKUP(AA22,シフト記号表!$C$6:$U$35,19,FALSE))</f>
        <v/>
      </c>
      <c r="AB24" s="251" t="str">
        <f>IF(AB22="","",VLOOKUP(AB22,シフト記号表!$C$6:$U$35,19,FALSE))</f>
        <v/>
      </c>
      <c r="AC24" s="251" t="str">
        <f>IF(AC22="","",VLOOKUP(AC22,シフト記号表!$C$6:$U$35,19,FALSE))</f>
        <v/>
      </c>
      <c r="AD24" s="251" t="str">
        <f>IF(AD22="","",VLOOKUP(AD22,シフト記号表!$C$6:$U$35,19,FALSE))</f>
        <v/>
      </c>
      <c r="AE24" s="251" t="str">
        <f>IF(AE22="","",VLOOKUP(AE22,シフト記号表!$C$6:$U$35,19,FALSE))</f>
        <v/>
      </c>
      <c r="AF24" s="252" t="str">
        <f>IF(AF22="","",VLOOKUP(AF22,シフト記号表!$C$6:$U$35,19,FALSE))</f>
        <v/>
      </c>
      <c r="AG24" s="250" t="str">
        <f>IF(AG22="","",VLOOKUP(AG22,シフト記号表!$C$6:$U$35,19,FALSE))</f>
        <v/>
      </c>
      <c r="AH24" s="251" t="str">
        <f>IF(AH22="","",VLOOKUP(AH22,シフト記号表!$C$6:$U$35,19,FALSE))</f>
        <v/>
      </c>
      <c r="AI24" s="251" t="str">
        <f>IF(AI22="","",VLOOKUP(AI22,シフト記号表!$C$6:$U$35,19,FALSE))</f>
        <v/>
      </c>
      <c r="AJ24" s="251" t="str">
        <f>IF(AJ22="","",VLOOKUP(AJ22,シフト記号表!$C$6:$U$35,19,FALSE))</f>
        <v/>
      </c>
      <c r="AK24" s="251" t="str">
        <f>IF(AK22="","",VLOOKUP(AK22,シフト記号表!$C$6:$U$35,19,FALSE))</f>
        <v/>
      </c>
      <c r="AL24" s="251" t="str">
        <f>IF(AL22="","",VLOOKUP(AL22,シフト記号表!$C$6:$U$35,19,FALSE))</f>
        <v/>
      </c>
      <c r="AM24" s="252" t="str">
        <f>IF(AM22="","",VLOOKUP(AM22,シフト記号表!$C$6:$U$35,19,FALSE))</f>
        <v/>
      </c>
      <c r="AN24" s="250" t="str">
        <f>IF(AN22="","",VLOOKUP(AN22,シフト記号表!$C$6:$U$35,19,FALSE))</f>
        <v/>
      </c>
      <c r="AO24" s="251" t="str">
        <f>IF(AO22="","",VLOOKUP(AO22,シフト記号表!$C$6:$U$35,19,FALSE))</f>
        <v/>
      </c>
      <c r="AP24" s="251" t="str">
        <f>IF(AP22="","",VLOOKUP(AP22,シフト記号表!$C$6:$U$35,19,FALSE))</f>
        <v/>
      </c>
      <c r="AQ24" s="251" t="str">
        <f>IF(AQ22="","",VLOOKUP(AQ22,シフト記号表!$C$6:$U$35,19,FALSE))</f>
        <v/>
      </c>
      <c r="AR24" s="251" t="str">
        <f>IF(AR22="","",VLOOKUP(AR22,シフト記号表!$C$6:$U$35,19,FALSE))</f>
        <v/>
      </c>
      <c r="AS24" s="251" t="str">
        <f>IF(AS22="","",VLOOKUP(AS22,シフト記号表!$C$6:$U$35,19,FALSE))</f>
        <v/>
      </c>
      <c r="AT24" s="252" t="str">
        <f>IF(AT22="","",VLOOKUP(AT22,シフト記号表!$C$6:$U$35,19,FALSE))</f>
        <v/>
      </c>
      <c r="AU24" s="250" t="str">
        <f>IF(AU22="","",VLOOKUP(AU22,シフト記号表!$C$6:$U$35,19,FALSE))</f>
        <v/>
      </c>
      <c r="AV24" s="251" t="str">
        <f>IF(AV22="","",VLOOKUP(AV22,シフト記号表!$C$6:$U$35,19,FALSE))</f>
        <v/>
      </c>
      <c r="AW24" s="251" t="str">
        <f>IF(AW22="","",VLOOKUP(AW22,シフト記号表!$C$6:$U$35,19,FALSE))</f>
        <v/>
      </c>
      <c r="AX24" s="345">
        <f>IF($BB$3="４週",SUM(S24:AT24),IF($BB$3="暦月",SUM(S24:AW24),""))</f>
        <v>0</v>
      </c>
      <c r="AY24" s="346"/>
      <c r="AZ24" s="347">
        <f>IF($BB$3="４週",AX24/4,IF($BB$3="暦月",勤務表!AX24/(勤務表!$BB$8/7),""))</f>
        <v>0</v>
      </c>
      <c r="BA24" s="348"/>
      <c r="BB24" s="278"/>
      <c r="BC24" s="279"/>
      <c r="BD24" s="279"/>
      <c r="BE24" s="279"/>
      <c r="BF24" s="280"/>
    </row>
    <row r="25" spans="2:58" ht="20.25" customHeight="1" x14ac:dyDescent="0.4">
      <c r="B25" s="374">
        <f>B22+1</f>
        <v>2</v>
      </c>
      <c r="C25" s="389"/>
      <c r="D25" s="390"/>
      <c r="E25" s="391"/>
      <c r="F25" s="90"/>
      <c r="G25" s="296"/>
      <c r="H25" s="299"/>
      <c r="I25" s="300"/>
      <c r="J25" s="300"/>
      <c r="K25" s="301"/>
      <c r="L25" s="306"/>
      <c r="M25" s="307"/>
      <c r="N25" s="307"/>
      <c r="O25" s="308"/>
      <c r="P25" s="315" t="s">
        <v>49</v>
      </c>
      <c r="Q25" s="316"/>
      <c r="R25" s="317"/>
      <c r="S25" s="107"/>
      <c r="T25" s="108"/>
      <c r="U25" s="108"/>
      <c r="V25" s="108"/>
      <c r="W25" s="108"/>
      <c r="X25" s="108"/>
      <c r="Y25" s="109"/>
      <c r="Z25" s="107"/>
      <c r="AA25" s="108"/>
      <c r="AB25" s="108"/>
      <c r="AC25" s="108"/>
      <c r="AD25" s="108"/>
      <c r="AE25" s="108"/>
      <c r="AF25" s="109"/>
      <c r="AG25" s="107"/>
      <c r="AH25" s="108"/>
      <c r="AI25" s="108"/>
      <c r="AJ25" s="108"/>
      <c r="AK25" s="108"/>
      <c r="AL25" s="108"/>
      <c r="AM25" s="109"/>
      <c r="AN25" s="107"/>
      <c r="AO25" s="108"/>
      <c r="AP25" s="108"/>
      <c r="AQ25" s="108"/>
      <c r="AR25" s="108"/>
      <c r="AS25" s="108"/>
      <c r="AT25" s="109"/>
      <c r="AU25" s="107"/>
      <c r="AV25" s="108"/>
      <c r="AW25" s="108"/>
      <c r="AX25" s="341"/>
      <c r="AY25" s="342"/>
      <c r="AZ25" s="343"/>
      <c r="BA25" s="344"/>
      <c r="BB25" s="266"/>
      <c r="BC25" s="267"/>
      <c r="BD25" s="267"/>
      <c r="BE25" s="267"/>
      <c r="BF25" s="268"/>
    </row>
    <row r="26" spans="2:58" ht="20.25" customHeight="1" x14ac:dyDescent="0.4">
      <c r="B26" s="374"/>
      <c r="C26" s="392"/>
      <c r="D26" s="393"/>
      <c r="E26" s="394"/>
      <c r="F26" s="88"/>
      <c r="G26" s="297"/>
      <c r="H26" s="302"/>
      <c r="I26" s="300"/>
      <c r="J26" s="300"/>
      <c r="K26" s="301"/>
      <c r="L26" s="309"/>
      <c r="M26" s="310"/>
      <c r="N26" s="310"/>
      <c r="O26" s="311"/>
      <c r="P26" s="357" t="s">
        <v>15</v>
      </c>
      <c r="Q26" s="358"/>
      <c r="R26" s="359"/>
      <c r="S26" s="247" t="str">
        <f>IF(S25="","",VLOOKUP(S25,シフト記号表!$C$6:$K$35,9,FALSE))</f>
        <v/>
      </c>
      <c r="T26" s="248" t="str">
        <f>IF(T25="","",VLOOKUP(T25,シフト記号表!$C$6:$K$35,9,FALSE))</f>
        <v/>
      </c>
      <c r="U26" s="248" t="str">
        <f>IF(U25="","",VLOOKUP(U25,シフト記号表!$C$6:$K$35,9,FALSE))</f>
        <v/>
      </c>
      <c r="V26" s="248" t="str">
        <f>IF(V25="","",VLOOKUP(V25,シフト記号表!$C$6:$K$35,9,FALSE))</f>
        <v/>
      </c>
      <c r="W26" s="248" t="str">
        <f>IF(W25="","",VLOOKUP(W25,シフト記号表!$C$6:$K$35,9,FALSE))</f>
        <v/>
      </c>
      <c r="X26" s="248" t="str">
        <f>IF(X25="","",VLOOKUP(X25,シフト記号表!$C$6:$K$35,9,FALSE))</f>
        <v/>
      </c>
      <c r="Y26" s="249" t="str">
        <f>IF(Y25="","",VLOOKUP(Y25,シフト記号表!$C$6:$K$35,9,FALSE))</f>
        <v/>
      </c>
      <c r="Z26" s="247" t="str">
        <f>IF(Z25="","",VLOOKUP(Z25,シフト記号表!$C$6:$K$35,9,FALSE))</f>
        <v/>
      </c>
      <c r="AA26" s="248" t="str">
        <f>IF(AA25="","",VLOOKUP(AA25,シフト記号表!$C$6:$K$35,9,FALSE))</f>
        <v/>
      </c>
      <c r="AB26" s="248" t="str">
        <f>IF(AB25="","",VLOOKUP(AB25,シフト記号表!$C$6:$K$35,9,FALSE))</f>
        <v/>
      </c>
      <c r="AC26" s="248" t="str">
        <f>IF(AC25="","",VLOOKUP(AC25,シフト記号表!$C$6:$K$35,9,FALSE))</f>
        <v/>
      </c>
      <c r="AD26" s="248" t="str">
        <f>IF(AD25="","",VLOOKUP(AD25,シフト記号表!$C$6:$K$35,9,FALSE))</f>
        <v/>
      </c>
      <c r="AE26" s="248" t="str">
        <f>IF(AE25="","",VLOOKUP(AE25,シフト記号表!$C$6:$K$35,9,FALSE))</f>
        <v/>
      </c>
      <c r="AF26" s="249" t="str">
        <f>IF(AF25="","",VLOOKUP(AF25,シフト記号表!$C$6:$K$35,9,FALSE))</f>
        <v/>
      </c>
      <c r="AG26" s="247" t="str">
        <f>IF(AG25="","",VLOOKUP(AG25,シフト記号表!$C$6:$K$35,9,FALSE))</f>
        <v/>
      </c>
      <c r="AH26" s="248" t="str">
        <f>IF(AH25="","",VLOOKUP(AH25,シフト記号表!$C$6:$K$35,9,FALSE))</f>
        <v/>
      </c>
      <c r="AI26" s="248" t="str">
        <f>IF(AI25="","",VLOOKUP(AI25,シフト記号表!$C$6:$K$35,9,FALSE))</f>
        <v/>
      </c>
      <c r="AJ26" s="248" t="str">
        <f>IF(AJ25="","",VLOOKUP(AJ25,シフト記号表!$C$6:$K$35,9,FALSE))</f>
        <v/>
      </c>
      <c r="AK26" s="248" t="str">
        <f>IF(AK25="","",VLOOKUP(AK25,シフト記号表!$C$6:$K$35,9,FALSE))</f>
        <v/>
      </c>
      <c r="AL26" s="248" t="str">
        <f>IF(AL25="","",VLOOKUP(AL25,シフト記号表!$C$6:$K$35,9,FALSE))</f>
        <v/>
      </c>
      <c r="AM26" s="249" t="str">
        <f>IF(AM25="","",VLOOKUP(AM25,シフト記号表!$C$6:$K$35,9,FALSE))</f>
        <v/>
      </c>
      <c r="AN26" s="247" t="str">
        <f>IF(AN25="","",VLOOKUP(AN25,シフト記号表!$C$6:$K$35,9,FALSE))</f>
        <v/>
      </c>
      <c r="AO26" s="248" t="str">
        <f>IF(AO25="","",VLOOKUP(AO25,シフト記号表!$C$6:$K$35,9,FALSE))</f>
        <v/>
      </c>
      <c r="AP26" s="248" t="str">
        <f>IF(AP25="","",VLOOKUP(AP25,シフト記号表!$C$6:$K$35,9,FALSE))</f>
        <v/>
      </c>
      <c r="AQ26" s="248" t="str">
        <f>IF(AQ25="","",VLOOKUP(AQ25,シフト記号表!$C$6:$K$35,9,FALSE))</f>
        <v/>
      </c>
      <c r="AR26" s="248" t="str">
        <f>IF(AR25="","",VLOOKUP(AR25,シフト記号表!$C$6:$K$35,9,FALSE))</f>
        <v/>
      </c>
      <c r="AS26" s="248" t="str">
        <f>IF(AS25="","",VLOOKUP(AS25,シフト記号表!$C$6:$K$35,9,FALSE))</f>
        <v/>
      </c>
      <c r="AT26" s="249" t="str">
        <f>IF(AT25="","",VLOOKUP(AT25,シフト記号表!$C$6:$K$35,9,FALSE))</f>
        <v/>
      </c>
      <c r="AU26" s="247" t="str">
        <f>IF(AU25="","",VLOOKUP(AU25,シフト記号表!$C$6:$K$35,9,FALSE))</f>
        <v/>
      </c>
      <c r="AV26" s="248" t="str">
        <f>IF(AV25="","",VLOOKUP(AV25,シフト記号表!$C$6:$K$35,9,FALSE))</f>
        <v/>
      </c>
      <c r="AW26" s="248" t="str">
        <f>IF(AW25="","",VLOOKUP(AW25,シフト記号表!$C$6:$K$35,9,FALSE))</f>
        <v/>
      </c>
      <c r="AX26" s="360">
        <f>IF($BB$3="４週",SUM(S26:AT26),IF($BB$3="暦月",SUM(S26:AW26),""))</f>
        <v>0</v>
      </c>
      <c r="AY26" s="361"/>
      <c r="AZ26" s="362">
        <f>IF($BB$3="４週",AX26/4,IF($BB$3="暦月",勤務表!AX26/(勤務表!$BB$8/7),""))</f>
        <v>0</v>
      </c>
      <c r="BA26" s="363"/>
      <c r="BB26" s="269"/>
      <c r="BC26" s="270"/>
      <c r="BD26" s="270"/>
      <c r="BE26" s="270"/>
      <c r="BF26" s="271"/>
    </row>
    <row r="27" spans="2:58" ht="20.25" customHeight="1" x14ac:dyDescent="0.4">
      <c r="B27" s="374"/>
      <c r="C27" s="395"/>
      <c r="D27" s="396"/>
      <c r="E27" s="397"/>
      <c r="F27" s="88">
        <f>C25</f>
        <v>0</v>
      </c>
      <c r="G27" s="384"/>
      <c r="H27" s="302"/>
      <c r="I27" s="300"/>
      <c r="J27" s="300"/>
      <c r="K27" s="301"/>
      <c r="L27" s="371"/>
      <c r="M27" s="372"/>
      <c r="N27" s="372"/>
      <c r="O27" s="373"/>
      <c r="P27" s="364" t="s">
        <v>50</v>
      </c>
      <c r="Q27" s="365"/>
      <c r="R27" s="366"/>
      <c r="S27" s="250" t="str">
        <f>IF(S25="","",VLOOKUP(S25,シフト記号表!$C$6:$U$35,19,FALSE))</f>
        <v/>
      </c>
      <c r="T27" s="251" t="str">
        <f>IF(T25="","",VLOOKUP(T25,シフト記号表!$C$6:$U$35,19,FALSE))</f>
        <v/>
      </c>
      <c r="U27" s="251" t="str">
        <f>IF(U25="","",VLOOKUP(U25,シフト記号表!$C$6:$U$35,19,FALSE))</f>
        <v/>
      </c>
      <c r="V27" s="251" t="str">
        <f>IF(V25="","",VLOOKUP(V25,シフト記号表!$C$6:$U$35,19,FALSE))</f>
        <v/>
      </c>
      <c r="W27" s="251" t="str">
        <f>IF(W25="","",VLOOKUP(W25,シフト記号表!$C$6:$U$35,19,FALSE))</f>
        <v/>
      </c>
      <c r="X27" s="251" t="str">
        <f>IF(X25="","",VLOOKUP(X25,シフト記号表!$C$6:$U$35,19,FALSE))</f>
        <v/>
      </c>
      <c r="Y27" s="252" t="str">
        <f>IF(Y25="","",VLOOKUP(Y25,シフト記号表!$C$6:$U$35,19,FALSE))</f>
        <v/>
      </c>
      <c r="Z27" s="250" t="str">
        <f>IF(Z25="","",VLOOKUP(Z25,シフト記号表!$C$6:$U$35,19,FALSE))</f>
        <v/>
      </c>
      <c r="AA27" s="251" t="str">
        <f>IF(AA25="","",VLOOKUP(AA25,シフト記号表!$C$6:$U$35,19,FALSE))</f>
        <v/>
      </c>
      <c r="AB27" s="251" t="str">
        <f>IF(AB25="","",VLOOKUP(AB25,シフト記号表!$C$6:$U$35,19,FALSE))</f>
        <v/>
      </c>
      <c r="AC27" s="251" t="str">
        <f>IF(AC25="","",VLOOKUP(AC25,シフト記号表!$C$6:$U$35,19,FALSE))</f>
        <v/>
      </c>
      <c r="AD27" s="251" t="str">
        <f>IF(AD25="","",VLOOKUP(AD25,シフト記号表!$C$6:$U$35,19,FALSE))</f>
        <v/>
      </c>
      <c r="AE27" s="251" t="str">
        <f>IF(AE25="","",VLOOKUP(AE25,シフト記号表!$C$6:$U$35,19,FALSE))</f>
        <v/>
      </c>
      <c r="AF27" s="252" t="str">
        <f>IF(AF25="","",VLOOKUP(AF25,シフト記号表!$C$6:$U$35,19,FALSE))</f>
        <v/>
      </c>
      <c r="AG27" s="250" t="str">
        <f>IF(AG25="","",VLOOKUP(AG25,シフト記号表!$C$6:$U$35,19,FALSE))</f>
        <v/>
      </c>
      <c r="AH27" s="251" t="str">
        <f>IF(AH25="","",VLOOKUP(AH25,シフト記号表!$C$6:$U$35,19,FALSE))</f>
        <v/>
      </c>
      <c r="AI27" s="251" t="str">
        <f>IF(AI25="","",VLOOKUP(AI25,シフト記号表!$C$6:$U$35,19,FALSE))</f>
        <v/>
      </c>
      <c r="AJ27" s="251" t="str">
        <f>IF(AJ25="","",VLOOKUP(AJ25,シフト記号表!$C$6:$U$35,19,FALSE))</f>
        <v/>
      </c>
      <c r="AK27" s="251" t="str">
        <f>IF(AK25="","",VLOOKUP(AK25,シフト記号表!$C$6:$U$35,19,FALSE))</f>
        <v/>
      </c>
      <c r="AL27" s="251" t="str">
        <f>IF(AL25="","",VLOOKUP(AL25,シフト記号表!$C$6:$U$35,19,FALSE))</f>
        <v/>
      </c>
      <c r="AM27" s="252" t="str">
        <f>IF(AM25="","",VLOOKUP(AM25,シフト記号表!$C$6:$U$35,19,FALSE))</f>
        <v/>
      </c>
      <c r="AN27" s="250" t="str">
        <f>IF(AN25="","",VLOOKUP(AN25,シフト記号表!$C$6:$U$35,19,FALSE))</f>
        <v/>
      </c>
      <c r="AO27" s="251" t="str">
        <f>IF(AO25="","",VLOOKUP(AO25,シフト記号表!$C$6:$U$35,19,FALSE))</f>
        <v/>
      </c>
      <c r="AP27" s="251" t="str">
        <f>IF(AP25="","",VLOOKUP(AP25,シフト記号表!$C$6:$U$35,19,FALSE))</f>
        <v/>
      </c>
      <c r="AQ27" s="251" t="str">
        <f>IF(AQ25="","",VLOOKUP(AQ25,シフト記号表!$C$6:$U$35,19,FALSE))</f>
        <v/>
      </c>
      <c r="AR27" s="251" t="str">
        <f>IF(AR25="","",VLOOKUP(AR25,シフト記号表!$C$6:$U$35,19,FALSE))</f>
        <v/>
      </c>
      <c r="AS27" s="251" t="str">
        <f>IF(AS25="","",VLOOKUP(AS25,シフト記号表!$C$6:$U$35,19,FALSE))</f>
        <v/>
      </c>
      <c r="AT27" s="252" t="str">
        <f>IF(AT25="","",VLOOKUP(AT25,シフト記号表!$C$6:$U$35,19,FALSE))</f>
        <v/>
      </c>
      <c r="AU27" s="250" t="str">
        <f>IF(AU25="","",VLOOKUP(AU25,シフト記号表!$C$6:$U$35,19,FALSE))</f>
        <v/>
      </c>
      <c r="AV27" s="251" t="str">
        <f>IF(AV25="","",VLOOKUP(AV25,シフト記号表!$C$6:$U$35,19,FALSE))</f>
        <v/>
      </c>
      <c r="AW27" s="251" t="str">
        <f>IF(AW25="","",VLOOKUP(AW25,シフト記号表!$C$6:$U$35,19,FALSE))</f>
        <v/>
      </c>
      <c r="AX27" s="345">
        <f>IF($BB$3="４週",SUM(S27:AT27),IF($BB$3="暦月",SUM(S27:AW27),""))</f>
        <v>0</v>
      </c>
      <c r="AY27" s="346"/>
      <c r="AZ27" s="347">
        <f>IF($BB$3="４週",AX27/4,IF($BB$3="暦月",勤務表!AX27/(勤務表!$BB$8/7),""))</f>
        <v>0</v>
      </c>
      <c r="BA27" s="348"/>
      <c r="BB27" s="272"/>
      <c r="BC27" s="273"/>
      <c r="BD27" s="273"/>
      <c r="BE27" s="273"/>
      <c r="BF27" s="274"/>
    </row>
    <row r="28" spans="2:58" ht="20.25" customHeight="1" x14ac:dyDescent="0.4">
      <c r="B28" s="374">
        <f>B25+1</f>
        <v>3</v>
      </c>
      <c r="C28" s="375"/>
      <c r="D28" s="376"/>
      <c r="E28" s="377"/>
      <c r="F28" s="90"/>
      <c r="G28" s="296"/>
      <c r="H28" s="299"/>
      <c r="I28" s="300"/>
      <c r="J28" s="300"/>
      <c r="K28" s="301"/>
      <c r="L28" s="306"/>
      <c r="M28" s="307"/>
      <c r="N28" s="307"/>
      <c r="O28" s="308"/>
      <c r="P28" s="315" t="s">
        <v>49</v>
      </c>
      <c r="Q28" s="316"/>
      <c r="R28" s="317"/>
      <c r="S28" s="107"/>
      <c r="T28" s="108"/>
      <c r="U28" s="108"/>
      <c r="V28" s="108"/>
      <c r="W28" s="108"/>
      <c r="X28" s="108"/>
      <c r="Y28" s="109"/>
      <c r="Z28" s="107"/>
      <c r="AA28" s="108"/>
      <c r="AB28" s="108"/>
      <c r="AC28" s="108"/>
      <c r="AD28" s="108"/>
      <c r="AE28" s="108"/>
      <c r="AF28" s="109"/>
      <c r="AG28" s="107"/>
      <c r="AH28" s="108"/>
      <c r="AI28" s="108"/>
      <c r="AJ28" s="108"/>
      <c r="AK28" s="108"/>
      <c r="AL28" s="108"/>
      <c r="AM28" s="109"/>
      <c r="AN28" s="107"/>
      <c r="AO28" s="108"/>
      <c r="AP28" s="108"/>
      <c r="AQ28" s="108"/>
      <c r="AR28" s="108"/>
      <c r="AS28" s="108"/>
      <c r="AT28" s="109"/>
      <c r="AU28" s="107"/>
      <c r="AV28" s="108"/>
      <c r="AW28" s="108"/>
      <c r="AX28" s="341"/>
      <c r="AY28" s="342"/>
      <c r="AZ28" s="343"/>
      <c r="BA28" s="344"/>
      <c r="BB28" s="266"/>
      <c r="BC28" s="267"/>
      <c r="BD28" s="267"/>
      <c r="BE28" s="267"/>
      <c r="BF28" s="268"/>
    </row>
    <row r="29" spans="2:58" ht="20.25" customHeight="1" x14ac:dyDescent="0.4">
      <c r="B29" s="374"/>
      <c r="C29" s="378"/>
      <c r="D29" s="379"/>
      <c r="E29" s="380"/>
      <c r="F29" s="88"/>
      <c r="G29" s="297"/>
      <c r="H29" s="302"/>
      <c r="I29" s="300"/>
      <c r="J29" s="300"/>
      <c r="K29" s="301"/>
      <c r="L29" s="309"/>
      <c r="M29" s="310"/>
      <c r="N29" s="310"/>
      <c r="O29" s="311"/>
      <c r="P29" s="357" t="s">
        <v>15</v>
      </c>
      <c r="Q29" s="358"/>
      <c r="R29" s="359"/>
      <c r="S29" s="247" t="str">
        <f>IF(S28="","",VLOOKUP(S28,シフト記号表!$C$6:$K$35,9,FALSE))</f>
        <v/>
      </c>
      <c r="T29" s="248" t="str">
        <f>IF(T28="","",VLOOKUP(T28,シフト記号表!$C$6:$K$35,9,FALSE))</f>
        <v/>
      </c>
      <c r="U29" s="248" t="str">
        <f>IF(U28="","",VLOOKUP(U28,シフト記号表!$C$6:$K$35,9,FALSE))</f>
        <v/>
      </c>
      <c r="V29" s="248" t="str">
        <f>IF(V28="","",VLOOKUP(V28,シフト記号表!$C$6:$K$35,9,FALSE))</f>
        <v/>
      </c>
      <c r="W29" s="248" t="str">
        <f>IF(W28="","",VLOOKUP(W28,シフト記号表!$C$6:$K$35,9,FALSE))</f>
        <v/>
      </c>
      <c r="X29" s="248" t="str">
        <f>IF(X28="","",VLOOKUP(X28,シフト記号表!$C$6:$K$35,9,FALSE))</f>
        <v/>
      </c>
      <c r="Y29" s="249" t="str">
        <f>IF(Y28="","",VLOOKUP(Y28,シフト記号表!$C$6:$K$35,9,FALSE))</f>
        <v/>
      </c>
      <c r="Z29" s="247" t="str">
        <f>IF(Z28="","",VLOOKUP(Z28,シフト記号表!$C$6:$K$35,9,FALSE))</f>
        <v/>
      </c>
      <c r="AA29" s="248" t="str">
        <f>IF(AA28="","",VLOOKUP(AA28,シフト記号表!$C$6:$K$35,9,FALSE))</f>
        <v/>
      </c>
      <c r="AB29" s="248" t="str">
        <f>IF(AB28="","",VLOOKUP(AB28,シフト記号表!$C$6:$K$35,9,FALSE))</f>
        <v/>
      </c>
      <c r="AC29" s="248" t="str">
        <f>IF(AC28="","",VLOOKUP(AC28,シフト記号表!$C$6:$K$35,9,FALSE))</f>
        <v/>
      </c>
      <c r="AD29" s="248" t="str">
        <f>IF(AD28="","",VLOOKUP(AD28,シフト記号表!$C$6:$K$35,9,FALSE))</f>
        <v/>
      </c>
      <c r="AE29" s="248" t="str">
        <f>IF(AE28="","",VLOOKUP(AE28,シフト記号表!$C$6:$K$35,9,FALSE))</f>
        <v/>
      </c>
      <c r="AF29" s="249" t="str">
        <f>IF(AF28="","",VLOOKUP(AF28,シフト記号表!$C$6:$K$35,9,FALSE))</f>
        <v/>
      </c>
      <c r="AG29" s="247" t="str">
        <f>IF(AG28="","",VLOOKUP(AG28,シフト記号表!$C$6:$K$35,9,FALSE))</f>
        <v/>
      </c>
      <c r="AH29" s="248" t="str">
        <f>IF(AH28="","",VLOOKUP(AH28,シフト記号表!$C$6:$K$35,9,FALSE))</f>
        <v/>
      </c>
      <c r="AI29" s="248" t="str">
        <f>IF(AI28="","",VLOOKUP(AI28,シフト記号表!$C$6:$K$35,9,FALSE))</f>
        <v/>
      </c>
      <c r="AJ29" s="248" t="str">
        <f>IF(AJ28="","",VLOOKUP(AJ28,シフト記号表!$C$6:$K$35,9,FALSE))</f>
        <v/>
      </c>
      <c r="AK29" s="248" t="str">
        <f>IF(AK28="","",VLOOKUP(AK28,シフト記号表!$C$6:$K$35,9,FALSE))</f>
        <v/>
      </c>
      <c r="AL29" s="248" t="str">
        <f>IF(AL28="","",VLOOKUP(AL28,シフト記号表!$C$6:$K$35,9,FALSE))</f>
        <v/>
      </c>
      <c r="AM29" s="249" t="str">
        <f>IF(AM28="","",VLOOKUP(AM28,シフト記号表!$C$6:$K$35,9,FALSE))</f>
        <v/>
      </c>
      <c r="AN29" s="247" t="str">
        <f>IF(AN28="","",VLOOKUP(AN28,シフト記号表!$C$6:$K$35,9,FALSE))</f>
        <v/>
      </c>
      <c r="AO29" s="248" t="str">
        <f>IF(AO28="","",VLOOKUP(AO28,シフト記号表!$C$6:$K$35,9,FALSE))</f>
        <v/>
      </c>
      <c r="AP29" s="248" t="str">
        <f>IF(AP28="","",VLOOKUP(AP28,シフト記号表!$C$6:$K$35,9,FALSE))</f>
        <v/>
      </c>
      <c r="AQ29" s="248" t="str">
        <f>IF(AQ28="","",VLOOKUP(AQ28,シフト記号表!$C$6:$K$35,9,FALSE))</f>
        <v/>
      </c>
      <c r="AR29" s="248" t="str">
        <f>IF(AR28="","",VLOOKUP(AR28,シフト記号表!$C$6:$K$35,9,FALSE))</f>
        <v/>
      </c>
      <c r="AS29" s="248" t="str">
        <f>IF(AS28="","",VLOOKUP(AS28,シフト記号表!$C$6:$K$35,9,FALSE))</f>
        <v/>
      </c>
      <c r="AT29" s="249" t="str">
        <f>IF(AT28="","",VLOOKUP(AT28,シフト記号表!$C$6:$K$35,9,FALSE))</f>
        <v/>
      </c>
      <c r="AU29" s="247" t="str">
        <f>IF(AU28="","",VLOOKUP(AU28,シフト記号表!$C$6:$K$35,9,FALSE))</f>
        <v/>
      </c>
      <c r="AV29" s="248" t="str">
        <f>IF(AV28="","",VLOOKUP(AV28,シフト記号表!$C$6:$K$35,9,FALSE))</f>
        <v/>
      </c>
      <c r="AW29" s="248" t="str">
        <f>IF(AW28="","",VLOOKUP(AW28,シフト記号表!$C$6:$K$35,9,FALSE))</f>
        <v/>
      </c>
      <c r="AX29" s="360">
        <f>IF($BB$3="４週",SUM(S29:AT29),IF($BB$3="暦月",SUM(S29:AW29),""))</f>
        <v>0</v>
      </c>
      <c r="AY29" s="361"/>
      <c r="AZ29" s="362">
        <f>IF($BB$3="４週",AX29/4,IF($BB$3="暦月",勤務表!AX29/(勤務表!$BB$8/7),""))</f>
        <v>0</v>
      </c>
      <c r="BA29" s="363"/>
      <c r="BB29" s="269"/>
      <c r="BC29" s="270"/>
      <c r="BD29" s="270"/>
      <c r="BE29" s="270"/>
      <c r="BF29" s="271"/>
    </row>
    <row r="30" spans="2:58" ht="20.25" customHeight="1" x14ac:dyDescent="0.4">
      <c r="B30" s="374"/>
      <c r="C30" s="381"/>
      <c r="D30" s="382"/>
      <c r="E30" s="383"/>
      <c r="F30" s="88">
        <f>C28</f>
        <v>0</v>
      </c>
      <c r="G30" s="384"/>
      <c r="H30" s="302"/>
      <c r="I30" s="300"/>
      <c r="J30" s="300"/>
      <c r="K30" s="301"/>
      <c r="L30" s="371"/>
      <c r="M30" s="372"/>
      <c r="N30" s="372"/>
      <c r="O30" s="373"/>
      <c r="P30" s="364" t="s">
        <v>50</v>
      </c>
      <c r="Q30" s="365"/>
      <c r="R30" s="366"/>
      <c r="S30" s="250" t="str">
        <f>IF(S28="","",VLOOKUP(S28,シフト記号表!$C$6:$U$35,19,FALSE))</f>
        <v/>
      </c>
      <c r="T30" s="251" t="str">
        <f>IF(T28="","",VLOOKUP(T28,シフト記号表!$C$6:$U$35,19,FALSE))</f>
        <v/>
      </c>
      <c r="U30" s="251" t="str">
        <f>IF(U28="","",VLOOKUP(U28,シフト記号表!$C$6:$U$35,19,FALSE))</f>
        <v/>
      </c>
      <c r="V30" s="251" t="str">
        <f>IF(V28="","",VLOOKUP(V28,シフト記号表!$C$6:$U$35,19,FALSE))</f>
        <v/>
      </c>
      <c r="W30" s="251" t="str">
        <f>IF(W28="","",VLOOKUP(W28,シフト記号表!$C$6:$U$35,19,FALSE))</f>
        <v/>
      </c>
      <c r="X30" s="251" t="str">
        <f>IF(X28="","",VLOOKUP(X28,シフト記号表!$C$6:$U$35,19,FALSE))</f>
        <v/>
      </c>
      <c r="Y30" s="252" t="str">
        <f>IF(Y28="","",VLOOKUP(Y28,シフト記号表!$C$6:$U$35,19,FALSE))</f>
        <v/>
      </c>
      <c r="Z30" s="250" t="str">
        <f>IF(Z28="","",VLOOKUP(Z28,シフト記号表!$C$6:$U$35,19,FALSE))</f>
        <v/>
      </c>
      <c r="AA30" s="251" t="str">
        <f>IF(AA28="","",VLOOKUP(AA28,シフト記号表!$C$6:$U$35,19,FALSE))</f>
        <v/>
      </c>
      <c r="AB30" s="251" t="str">
        <f>IF(AB28="","",VLOOKUP(AB28,シフト記号表!$C$6:$U$35,19,FALSE))</f>
        <v/>
      </c>
      <c r="AC30" s="251" t="str">
        <f>IF(AC28="","",VLOOKUP(AC28,シフト記号表!$C$6:$U$35,19,FALSE))</f>
        <v/>
      </c>
      <c r="AD30" s="251" t="str">
        <f>IF(AD28="","",VLOOKUP(AD28,シフト記号表!$C$6:$U$35,19,FALSE))</f>
        <v/>
      </c>
      <c r="AE30" s="251" t="str">
        <f>IF(AE28="","",VLOOKUP(AE28,シフト記号表!$C$6:$U$35,19,FALSE))</f>
        <v/>
      </c>
      <c r="AF30" s="252" t="str">
        <f>IF(AF28="","",VLOOKUP(AF28,シフト記号表!$C$6:$U$35,19,FALSE))</f>
        <v/>
      </c>
      <c r="AG30" s="250" t="str">
        <f>IF(AG28="","",VLOOKUP(AG28,シフト記号表!$C$6:$U$35,19,FALSE))</f>
        <v/>
      </c>
      <c r="AH30" s="251" t="str">
        <f>IF(AH28="","",VLOOKUP(AH28,シフト記号表!$C$6:$U$35,19,FALSE))</f>
        <v/>
      </c>
      <c r="AI30" s="251" t="str">
        <f>IF(AI28="","",VLOOKUP(AI28,シフト記号表!$C$6:$U$35,19,FALSE))</f>
        <v/>
      </c>
      <c r="AJ30" s="251" t="str">
        <f>IF(AJ28="","",VLOOKUP(AJ28,シフト記号表!$C$6:$U$35,19,FALSE))</f>
        <v/>
      </c>
      <c r="AK30" s="251" t="str">
        <f>IF(AK28="","",VLOOKUP(AK28,シフト記号表!$C$6:$U$35,19,FALSE))</f>
        <v/>
      </c>
      <c r="AL30" s="251" t="str">
        <f>IF(AL28="","",VLOOKUP(AL28,シフト記号表!$C$6:$U$35,19,FALSE))</f>
        <v/>
      </c>
      <c r="AM30" s="252" t="str">
        <f>IF(AM28="","",VLOOKUP(AM28,シフト記号表!$C$6:$U$35,19,FALSE))</f>
        <v/>
      </c>
      <c r="AN30" s="250" t="str">
        <f>IF(AN28="","",VLOOKUP(AN28,シフト記号表!$C$6:$U$35,19,FALSE))</f>
        <v/>
      </c>
      <c r="AO30" s="251" t="str">
        <f>IF(AO28="","",VLOOKUP(AO28,シフト記号表!$C$6:$U$35,19,FALSE))</f>
        <v/>
      </c>
      <c r="AP30" s="251" t="str">
        <f>IF(AP28="","",VLOOKUP(AP28,シフト記号表!$C$6:$U$35,19,FALSE))</f>
        <v/>
      </c>
      <c r="AQ30" s="251" t="str">
        <f>IF(AQ28="","",VLOOKUP(AQ28,シフト記号表!$C$6:$U$35,19,FALSE))</f>
        <v/>
      </c>
      <c r="AR30" s="251" t="str">
        <f>IF(AR28="","",VLOOKUP(AR28,シフト記号表!$C$6:$U$35,19,FALSE))</f>
        <v/>
      </c>
      <c r="AS30" s="251" t="str">
        <f>IF(AS28="","",VLOOKUP(AS28,シフト記号表!$C$6:$U$35,19,FALSE))</f>
        <v/>
      </c>
      <c r="AT30" s="252" t="str">
        <f>IF(AT28="","",VLOOKUP(AT28,シフト記号表!$C$6:$U$35,19,FALSE))</f>
        <v/>
      </c>
      <c r="AU30" s="250" t="str">
        <f>IF(AU28="","",VLOOKUP(AU28,シフト記号表!$C$6:$U$35,19,FALSE))</f>
        <v/>
      </c>
      <c r="AV30" s="251" t="str">
        <f>IF(AV28="","",VLOOKUP(AV28,シフト記号表!$C$6:$U$35,19,FALSE))</f>
        <v/>
      </c>
      <c r="AW30" s="251" t="str">
        <f>IF(AW28="","",VLOOKUP(AW28,シフト記号表!$C$6:$U$35,19,FALSE))</f>
        <v/>
      </c>
      <c r="AX30" s="345">
        <f>IF($BB$3="４週",SUM(S30:AT30),IF($BB$3="暦月",SUM(S30:AW30),""))</f>
        <v>0</v>
      </c>
      <c r="AY30" s="346"/>
      <c r="AZ30" s="347">
        <f>IF($BB$3="４週",AX30/4,IF($BB$3="暦月",勤務表!AX30/(勤務表!$BB$8/7),""))</f>
        <v>0</v>
      </c>
      <c r="BA30" s="348"/>
      <c r="BB30" s="272"/>
      <c r="BC30" s="273"/>
      <c r="BD30" s="273"/>
      <c r="BE30" s="273"/>
      <c r="BF30" s="274"/>
    </row>
    <row r="31" spans="2:58" ht="20.25" customHeight="1" x14ac:dyDescent="0.4">
      <c r="B31" s="374">
        <f>B28+1</f>
        <v>4</v>
      </c>
      <c r="C31" s="375"/>
      <c r="D31" s="376"/>
      <c r="E31" s="377"/>
      <c r="F31" s="90"/>
      <c r="G31" s="296"/>
      <c r="H31" s="299"/>
      <c r="I31" s="300"/>
      <c r="J31" s="300"/>
      <c r="K31" s="301"/>
      <c r="L31" s="306"/>
      <c r="M31" s="307"/>
      <c r="N31" s="307"/>
      <c r="O31" s="308"/>
      <c r="P31" s="315" t="s">
        <v>49</v>
      </c>
      <c r="Q31" s="316"/>
      <c r="R31" s="317"/>
      <c r="S31" s="107"/>
      <c r="T31" s="108"/>
      <c r="U31" s="108"/>
      <c r="V31" s="108"/>
      <c r="W31" s="108"/>
      <c r="X31" s="108"/>
      <c r="Y31" s="109"/>
      <c r="Z31" s="107"/>
      <c r="AA31" s="108"/>
      <c r="AB31" s="108"/>
      <c r="AC31" s="108"/>
      <c r="AD31" s="108"/>
      <c r="AE31" s="108"/>
      <c r="AF31" s="109"/>
      <c r="AG31" s="107"/>
      <c r="AH31" s="108"/>
      <c r="AI31" s="108"/>
      <c r="AJ31" s="108"/>
      <c r="AK31" s="108"/>
      <c r="AL31" s="108"/>
      <c r="AM31" s="109"/>
      <c r="AN31" s="107"/>
      <c r="AO31" s="108"/>
      <c r="AP31" s="108"/>
      <c r="AQ31" s="108"/>
      <c r="AR31" s="108"/>
      <c r="AS31" s="108"/>
      <c r="AT31" s="109"/>
      <c r="AU31" s="107"/>
      <c r="AV31" s="108"/>
      <c r="AW31" s="108"/>
      <c r="AX31" s="341"/>
      <c r="AY31" s="342"/>
      <c r="AZ31" s="343"/>
      <c r="BA31" s="344"/>
      <c r="BB31" s="266"/>
      <c r="BC31" s="267"/>
      <c r="BD31" s="267"/>
      <c r="BE31" s="267"/>
      <c r="BF31" s="268"/>
    </row>
    <row r="32" spans="2:58" ht="20.25" customHeight="1" x14ac:dyDescent="0.4">
      <c r="B32" s="374"/>
      <c r="C32" s="378"/>
      <c r="D32" s="379"/>
      <c r="E32" s="380"/>
      <c r="F32" s="88"/>
      <c r="G32" s="297"/>
      <c r="H32" s="302"/>
      <c r="I32" s="300"/>
      <c r="J32" s="300"/>
      <c r="K32" s="301"/>
      <c r="L32" s="309"/>
      <c r="M32" s="310"/>
      <c r="N32" s="310"/>
      <c r="O32" s="311"/>
      <c r="P32" s="357" t="s">
        <v>15</v>
      </c>
      <c r="Q32" s="358"/>
      <c r="R32" s="359"/>
      <c r="S32" s="247" t="str">
        <f>IF(S31="","",VLOOKUP(S31,シフト記号表!$C$6:$K$35,9,FALSE))</f>
        <v/>
      </c>
      <c r="T32" s="248" t="str">
        <f>IF(T31="","",VLOOKUP(T31,シフト記号表!$C$6:$K$35,9,FALSE))</f>
        <v/>
      </c>
      <c r="U32" s="248" t="str">
        <f>IF(U31="","",VLOOKUP(U31,シフト記号表!$C$6:$K$35,9,FALSE))</f>
        <v/>
      </c>
      <c r="V32" s="248" t="str">
        <f>IF(V31="","",VLOOKUP(V31,シフト記号表!$C$6:$K$35,9,FALSE))</f>
        <v/>
      </c>
      <c r="W32" s="248" t="str">
        <f>IF(W31="","",VLOOKUP(W31,シフト記号表!$C$6:$K$35,9,FALSE))</f>
        <v/>
      </c>
      <c r="X32" s="248" t="str">
        <f>IF(X31="","",VLOOKUP(X31,シフト記号表!$C$6:$K$35,9,FALSE))</f>
        <v/>
      </c>
      <c r="Y32" s="249" t="str">
        <f>IF(Y31="","",VLOOKUP(Y31,シフト記号表!$C$6:$K$35,9,FALSE))</f>
        <v/>
      </c>
      <c r="Z32" s="247" t="str">
        <f>IF(Z31="","",VLOOKUP(Z31,シフト記号表!$C$6:$K$35,9,FALSE))</f>
        <v/>
      </c>
      <c r="AA32" s="248" t="str">
        <f>IF(AA31="","",VLOOKUP(AA31,シフト記号表!$C$6:$K$35,9,FALSE))</f>
        <v/>
      </c>
      <c r="AB32" s="248" t="str">
        <f>IF(AB31="","",VLOOKUP(AB31,シフト記号表!$C$6:$K$35,9,FALSE))</f>
        <v/>
      </c>
      <c r="AC32" s="248" t="str">
        <f>IF(AC31="","",VLOOKUP(AC31,シフト記号表!$C$6:$K$35,9,FALSE))</f>
        <v/>
      </c>
      <c r="AD32" s="248" t="str">
        <f>IF(AD31="","",VLOOKUP(AD31,シフト記号表!$C$6:$K$35,9,FALSE))</f>
        <v/>
      </c>
      <c r="AE32" s="248" t="str">
        <f>IF(AE31="","",VLOOKUP(AE31,シフト記号表!$C$6:$K$35,9,FALSE))</f>
        <v/>
      </c>
      <c r="AF32" s="249" t="str">
        <f>IF(AF31="","",VLOOKUP(AF31,シフト記号表!$C$6:$K$35,9,FALSE))</f>
        <v/>
      </c>
      <c r="AG32" s="247" t="str">
        <f>IF(AG31="","",VLOOKUP(AG31,シフト記号表!$C$6:$K$35,9,FALSE))</f>
        <v/>
      </c>
      <c r="AH32" s="248" t="str">
        <f>IF(AH31="","",VLOOKUP(AH31,シフト記号表!$C$6:$K$35,9,FALSE))</f>
        <v/>
      </c>
      <c r="AI32" s="248" t="str">
        <f>IF(AI31="","",VLOOKUP(AI31,シフト記号表!$C$6:$K$35,9,FALSE))</f>
        <v/>
      </c>
      <c r="AJ32" s="248" t="str">
        <f>IF(AJ31="","",VLOOKUP(AJ31,シフト記号表!$C$6:$K$35,9,FALSE))</f>
        <v/>
      </c>
      <c r="AK32" s="248" t="str">
        <f>IF(AK31="","",VLOOKUP(AK31,シフト記号表!$C$6:$K$35,9,FALSE))</f>
        <v/>
      </c>
      <c r="AL32" s="248" t="str">
        <f>IF(AL31="","",VLOOKUP(AL31,シフト記号表!$C$6:$K$35,9,FALSE))</f>
        <v/>
      </c>
      <c r="AM32" s="249" t="str">
        <f>IF(AM31="","",VLOOKUP(AM31,シフト記号表!$C$6:$K$35,9,FALSE))</f>
        <v/>
      </c>
      <c r="AN32" s="247" t="str">
        <f>IF(AN31="","",VLOOKUP(AN31,シフト記号表!$C$6:$K$35,9,FALSE))</f>
        <v/>
      </c>
      <c r="AO32" s="248" t="str">
        <f>IF(AO31="","",VLOOKUP(AO31,シフト記号表!$C$6:$K$35,9,FALSE))</f>
        <v/>
      </c>
      <c r="AP32" s="248" t="str">
        <f>IF(AP31="","",VLOOKUP(AP31,シフト記号表!$C$6:$K$35,9,FALSE))</f>
        <v/>
      </c>
      <c r="AQ32" s="248" t="str">
        <f>IF(AQ31="","",VLOOKUP(AQ31,シフト記号表!$C$6:$K$35,9,FALSE))</f>
        <v/>
      </c>
      <c r="AR32" s="248" t="str">
        <f>IF(AR31="","",VLOOKUP(AR31,シフト記号表!$C$6:$K$35,9,FALSE))</f>
        <v/>
      </c>
      <c r="AS32" s="248" t="str">
        <f>IF(AS31="","",VLOOKUP(AS31,シフト記号表!$C$6:$K$35,9,FALSE))</f>
        <v/>
      </c>
      <c r="AT32" s="249" t="str">
        <f>IF(AT31="","",VLOOKUP(AT31,シフト記号表!$C$6:$K$35,9,FALSE))</f>
        <v/>
      </c>
      <c r="AU32" s="247" t="str">
        <f>IF(AU31="","",VLOOKUP(AU31,シフト記号表!$C$6:$K$35,9,FALSE))</f>
        <v/>
      </c>
      <c r="AV32" s="248" t="str">
        <f>IF(AV31="","",VLOOKUP(AV31,シフト記号表!$C$6:$K$35,9,FALSE))</f>
        <v/>
      </c>
      <c r="AW32" s="248" t="str">
        <f>IF(AW31="","",VLOOKUP(AW31,シフト記号表!$C$6:$K$35,9,FALSE))</f>
        <v/>
      </c>
      <c r="AX32" s="360">
        <f>IF($BB$3="４週",SUM(S32:AT32),IF($BB$3="暦月",SUM(S32:AW32),""))</f>
        <v>0</v>
      </c>
      <c r="AY32" s="361"/>
      <c r="AZ32" s="362">
        <f>IF($BB$3="４週",AX32/4,IF($BB$3="暦月",勤務表!AX32/(勤務表!$BB$8/7),""))</f>
        <v>0</v>
      </c>
      <c r="BA32" s="363"/>
      <c r="BB32" s="269"/>
      <c r="BC32" s="270"/>
      <c r="BD32" s="270"/>
      <c r="BE32" s="270"/>
      <c r="BF32" s="271"/>
    </row>
    <row r="33" spans="2:58" ht="20.25" customHeight="1" x14ac:dyDescent="0.4">
      <c r="B33" s="374"/>
      <c r="C33" s="381"/>
      <c r="D33" s="382"/>
      <c r="E33" s="383"/>
      <c r="F33" s="88">
        <f>C31</f>
        <v>0</v>
      </c>
      <c r="G33" s="384"/>
      <c r="H33" s="302"/>
      <c r="I33" s="300"/>
      <c r="J33" s="300"/>
      <c r="K33" s="301"/>
      <c r="L33" s="371"/>
      <c r="M33" s="372"/>
      <c r="N33" s="372"/>
      <c r="O33" s="373"/>
      <c r="P33" s="364" t="s">
        <v>50</v>
      </c>
      <c r="Q33" s="365"/>
      <c r="R33" s="366"/>
      <c r="S33" s="250" t="str">
        <f>IF(S31="","",VLOOKUP(S31,シフト記号表!$C$6:$U$35,19,FALSE))</f>
        <v/>
      </c>
      <c r="T33" s="251" t="str">
        <f>IF(T31="","",VLOOKUP(T31,シフト記号表!$C$6:$U$35,19,FALSE))</f>
        <v/>
      </c>
      <c r="U33" s="251" t="str">
        <f>IF(U31="","",VLOOKUP(U31,シフト記号表!$C$6:$U$35,19,FALSE))</f>
        <v/>
      </c>
      <c r="V33" s="251" t="str">
        <f>IF(V31="","",VLOOKUP(V31,シフト記号表!$C$6:$U$35,19,FALSE))</f>
        <v/>
      </c>
      <c r="W33" s="251" t="str">
        <f>IF(W31="","",VLOOKUP(W31,シフト記号表!$C$6:$U$35,19,FALSE))</f>
        <v/>
      </c>
      <c r="X33" s="251" t="str">
        <f>IF(X31="","",VLOOKUP(X31,シフト記号表!$C$6:$U$35,19,FALSE))</f>
        <v/>
      </c>
      <c r="Y33" s="252" t="str">
        <f>IF(Y31="","",VLOOKUP(Y31,シフト記号表!$C$6:$U$35,19,FALSE))</f>
        <v/>
      </c>
      <c r="Z33" s="250" t="str">
        <f>IF(Z31="","",VLOOKUP(Z31,シフト記号表!$C$6:$U$35,19,FALSE))</f>
        <v/>
      </c>
      <c r="AA33" s="251" t="str">
        <f>IF(AA31="","",VLOOKUP(AA31,シフト記号表!$C$6:$U$35,19,FALSE))</f>
        <v/>
      </c>
      <c r="AB33" s="251" t="str">
        <f>IF(AB31="","",VLOOKUP(AB31,シフト記号表!$C$6:$U$35,19,FALSE))</f>
        <v/>
      </c>
      <c r="AC33" s="251" t="str">
        <f>IF(AC31="","",VLOOKUP(AC31,シフト記号表!$C$6:$U$35,19,FALSE))</f>
        <v/>
      </c>
      <c r="AD33" s="251" t="str">
        <f>IF(AD31="","",VLOOKUP(AD31,シフト記号表!$C$6:$U$35,19,FALSE))</f>
        <v/>
      </c>
      <c r="AE33" s="251" t="str">
        <f>IF(AE31="","",VLOOKUP(AE31,シフト記号表!$C$6:$U$35,19,FALSE))</f>
        <v/>
      </c>
      <c r="AF33" s="252" t="str">
        <f>IF(AF31="","",VLOOKUP(AF31,シフト記号表!$C$6:$U$35,19,FALSE))</f>
        <v/>
      </c>
      <c r="AG33" s="250" t="str">
        <f>IF(AG31="","",VLOOKUP(AG31,シフト記号表!$C$6:$U$35,19,FALSE))</f>
        <v/>
      </c>
      <c r="AH33" s="251" t="str">
        <f>IF(AH31="","",VLOOKUP(AH31,シフト記号表!$C$6:$U$35,19,FALSE))</f>
        <v/>
      </c>
      <c r="AI33" s="251" t="str">
        <f>IF(AI31="","",VLOOKUP(AI31,シフト記号表!$C$6:$U$35,19,FALSE))</f>
        <v/>
      </c>
      <c r="AJ33" s="251" t="str">
        <f>IF(AJ31="","",VLOOKUP(AJ31,シフト記号表!$C$6:$U$35,19,FALSE))</f>
        <v/>
      </c>
      <c r="AK33" s="251" t="str">
        <f>IF(AK31="","",VLOOKUP(AK31,シフト記号表!$C$6:$U$35,19,FALSE))</f>
        <v/>
      </c>
      <c r="AL33" s="251" t="str">
        <f>IF(AL31="","",VLOOKUP(AL31,シフト記号表!$C$6:$U$35,19,FALSE))</f>
        <v/>
      </c>
      <c r="AM33" s="252" t="str">
        <f>IF(AM31="","",VLOOKUP(AM31,シフト記号表!$C$6:$U$35,19,FALSE))</f>
        <v/>
      </c>
      <c r="AN33" s="250" t="str">
        <f>IF(AN31="","",VLOOKUP(AN31,シフト記号表!$C$6:$U$35,19,FALSE))</f>
        <v/>
      </c>
      <c r="AO33" s="251" t="str">
        <f>IF(AO31="","",VLOOKUP(AO31,シフト記号表!$C$6:$U$35,19,FALSE))</f>
        <v/>
      </c>
      <c r="AP33" s="251" t="str">
        <f>IF(AP31="","",VLOOKUP(AP31,シフト記号表!$C$6:$U$35,19,FALSE))</f>
        <v/>
      </c>
      <c r="AQ33" s="251" t="str">
        <f>IF(AQ31="","",VLOOKUP(AQ31,シフト記号表!$C$6:$U$35,19,FALSE))</f>
        <v/>
      </c>
      <c r="AR33" s="251" t="str">
        <f>IF(AR31="","",VLOOKUP(AR31,シフト記号表!$C$6:$U$35,19,FALSE))</f>
        <v/>
      </c>
      <c r="AS33" s="251" t="str">
        <f>IF(AS31="","",VLOOKUP(AS31,シフト記号表!$C$6:$U$35,19,FALSE))</f>
        <v/>
      </c>
      <c r="AT33" s="252" t="str">
        <f>IF(AT31="","",VLOOKUP(AT31,シフト記号表!$C$6:$U$35,19,FALSE))</f>
        <v/>
      </c>
      <c r="AU33" s="250" t="str">
        <f>IF(AU31="","",VLOOKUP(AU31,シフト記号表!$C$6:$U$35,19,FALSE))</f>
        <v/>
      </c>
      <c r="AV33" s="251" t="str">
        <f>IF(AV31="","",VLOOKUP(AV31,シフト記号表!$C$6:$U$35,19,FALSE))</f>
        <v/>
      </c>
      <c r="AW33" s="251" t="str">
        <f>IF(AW31="","",VLOOKUP(AW31,シフト記号表!$C$6:$U$35,19,FALSE))</f>
        <v/>
      </c>
      <c r="AX33" s="345">
        <f>IF($BB$3="４週",SUM(S33:AT33),IF($BB$3="暦月",SUM(S33:AW33),""))</f>
        <v>0</v>
      </c>
      <c r="AY33" s="346"/>
      <c r="AZ33" s="347">
        <f>IF($BB$3="４週",AX33/4,IF($BB$3="暦月",勤務表!AX33/(勤務表!$BB$8/7),""))</f>
        <v>0</v>
      </c>
      <c r="BA33" s="348"/>
      <c r="BB33" s="272"/>
      <c r="BC33" s="273"/>
      <c r="BD33" s="273"/>
      <c r="BE33" s="273"/>
      <c r="BF33" s="274"/>
    </row>
    <row r="34" spans="2:58" ht="20.25" customHeight="1" x14ac:dyDescent="0.4">
      <c r="B34" s="374">
        <f>B31+1</f>
        <v>5</v>
      </c>
      <c r="C34" s="375"/>
      <c r="D34" s="376"/>
      <c r="E34" s="377"/>
      <c r="F34" s="90"/>
      <c r="G34" s="296"/>
      <c r="H34" s="299"/>
      <c r="I34" s="300"/>
      <c r="J34" s="300"/>
      <c r="K34" s="301"/>
      <c r="L34" s="306"/>
      <c r="M34" s="307"/>
      <c r="N34" s="307"/>
      <c r="O34" s="308"/>
      <c r="P34" s="315" t="s">
        <v>49</v>
      </c>
      <c r="Q34" s="316"/>
      <c r="R34" s="317"/>
      <c r="S34" s="107"/>
      <c r="T34" s="108"/>
      <c r="U34" s="108"/>
      <c r="V34" s="108"/>
      <c r="W34" s="108"/>
      <c r="X34" s="108"/>
      <c r="Y34" s="109"/>
      <c r="Z34" s="107"/>
      <c r="AA34" s="108"/>
      <c r="AB34" s="108"/>
      <c r="AC34" s="108"/>
      <c r="AD34" s="108"/>
      <c r="AE34" s="108"/>
      <c r="AF34" s="109"/>
      <c r="AG34" s="107"/>
      <c r="AH34" s="108"/>
      <c r="AI34" s="108"/>
      <c r="AJ34" s="108"/>
      <c r="AK34" s="108"/>
      <c r="AL34" s="108"/>
      <c r="AM34" s="109"/>
      <c r="AN34" s="107"/>
      <c r="AO34" s="108"/>
      <c r="AP34" s="108"/>
      <c r="AQ34" s="108"/>
      <c r="AR34" s="108"/>
      <c r="AS34" s="108"/>
      <c r="AT34" s="109"/>
      <c r="AU34" s="107"/>
      <c r="AV34" s="108"/>
      <c r="AW34" s="108"/>
      <c r="AX34" s="341"/>
      <c r="AY34" s="342"/>
      <c r="AZ34" s="343"/>
      <c r="BA34" s="344"/>
      <c r="BB34" s="266"/>
      <c r="BC34" s="267"/>
      <c r="BD34" s="267"/>
      <c r="BE34" s="267"/>
      <c r="BF34" s="268"/>
    </row>
    <row r="35" spans="2:58" ht="20.25" customHeight="1" x14ac:dyDescent="0.4">
      <c r="B35" s="374"/>
      <c r="C35" s="378"/>
      <c r="D35" s="379"/>
      <c r="E35" s="380"/>
      <c r="F35" s="88"/>
      <c r="G35" s="297"/>
      <c r="H35" s="302"/>
      <c r="I35" s="300"/>
      <c r="J35" s="300"/>
      <c r="K35" s="301"/>
      <c r="L35" s="309"/>
      <c r="M35" s="310"/>
      <c r="N35" s="310"/>
      <c r="O35" s="311"/>
      <c r="P35" s="357" t="s">
        <v>15</v>
      </c>
      <c r="Q35" s="358"/>
      <c r="R35" s="359"/>
      <c r="S35" s="247" t="str">
        <f>IF(S34="","",VLOOKUP(S34,シフト記号表!$C$6:$K$35,9,FALSE))</f>
        <v/>
      </c>
      <c r="T35" s="248" t="str">
        <f>IF(T34="","",VLOOKUP(T34,シフト記号表!$C$6:$K$35,9,FALSE))</f>
        <v/>
      </c>
      <c r="U35" s="248" t="str">
        <f>IF(U34="","",VLOOKUP(U34,シフト記号表!$C$6:$K$35,9,FALSE))</f>
        <v/>
      </c>
      <c r="V35" s="248" t="str">
        <f>IF(V34="","",VLOOKUP(V34,シフト記号表!$C$6:$K$35,9,FALSE))</f>
        <v/>
      </c>
      <c r="W35" s="248" t="str">
        <f>IF(W34="","",VLOOKUP(W34,シフト記号表!$C$6:$K$35,9,FALSE))</f>
        <v/>
      </c>
      <c r="X35" s="248" t="str">
        <f>IF(X34="","",VLOOKUP(X34,シフト記号表!$C$6:$K$35,9,FALSE))</f>
        <v/>
      </c>
      <c r="Y35" s="249" t="str">
        <f>IF(Y34="","",VLOOKUP(Y34,シフト記号表!$C$6:$K$35,9,FALSE))</f>
        <v/>
      </c>
      <c r="Z35" s="247" t="str">
        <f>IF(Z34="","",VLOOKUP(Z34,シフト記号表!$C$6:$K$35,9,FALSE))</f>
        <v/>
      </c>
      <c r="AA35" s="248" t="str">
        <f>IF(AA34="","",VLOOKUP(AA34,シフト記号表!$C$6:$K$35,9,FALSE))</f>
        <v/>
      </c>
      <c r="AB35" s="248" t="str">
        <f>IF(AB34="","",VLOOKUP(AB34,シフト記号表!$C$6:$K$35,9,FALSE))</f>
        <v/>
      </c>
      <c r="AC35" s="248" t="str">
        <f>IF(AC34="","",VLOOKUP(AC34,シフト記号表!$C$6:$K$35,9,FALSE))</f>
        <v/>
      </c>
      <c r="AD35" s="248" t="str">
        <f>IF(AD34="","",VLOOKUP(AD34,シフト記号表!$C$6:$K$35,9,FALSE))</f>
        <v/>
      </c>
      <c r="AE35" s="248" t="str">
        <f>IF(AE34="","",VLOOKUP(AE34,シフト記号表!$C$6:$K$35,9,FALSE))</f>
        <v/>
      </c>
      <c r="AF35" s="249" t="str">
        <f>IF(AF34="","",VLOOKUP(AF34,シフト記号表!$C$6:$K$35,9,FALSE))</f>
        <v/>
      </c>
      <c r="AG35" s="247" t="str">
        <f>IF(AG34="","",VLOOKUP(AG34,シフト記号表!$C$6:$K$35,9,FALSE))</f>
        <v/>
      </c>
      <c r="AH35" s="248" t="str">
        <f>IF(AH34="","",VLOOKUP(AH34,シフト記号表!$C$6:$K$35,9,FALSE))</f>
        <v/>
      </c>
      <c r="AI35" s="248" t="str">
        <f>IF(AI34="","",VLOOKUP(AI34,シフト記号表!$C$6:$K$35,9,FALSE))</f>
        <v/>
      </c>
      <c r="AJ35" s="248" t="str">
        <f>IF(AJ34="","",VLOOKUP(AJ34,シフト記号表!$C$6:$K$35,9,FALSE))</f>
        <v/>
      </c>
      <c r="AK35" s="248" t="str">
        <f>IF(AK34="","",VLOOKUP(AK34,シフト記号表!$C$6:$K$35,9,FALSE))</f>
        <v/>
      </c>
      <c r="AL35" s="248" t="str">
        <f>IF(AL34="","",VLOOKUP(AL34,シフト記号表!$C$6:$K$35,9,FALSE))</f>
        <v/>
      </c>
      <c r="AM35" s="249" t="str">
        <f>IF(AM34="","",VLOOKUP(AM34,シフト記号表!$C$6:$K$35,9,FALSE))</f>
        <v/>
      </c>
      <c r="AN35" s="247" t="str">
        <f>IF(AN34="","",VLOOKUP(AN34,シフト記号表!$C$6:$K$35,9,FALSE))</f>
        <v/>
      </c>
      <c r="AO35" s="248" t="str">
        <f>IF(AO34="","",VLOOKUP(AO34,シフト記号表!$C$6:$K$35,9,FALSE))</f>
        <v/>
      </c>
      <c r="AP35" s="248" t="str">
        <f>IF(AP34="","",VLOOKUP(AP34,シフト記号表!$C$6:$K$35,9,FALSE))</f>
        <v/>
      </c>
      <c r="AQ35" s="248" t="str">
        <f>IF(AQ34="","",VLOOKUP(AQ34,シフト記号表!$C$6:$K$35,9,FALSE))</f>
        <v/>
      </c>
      <c r="AR35" s="248" t="str">
        <f>IF(AR34="","",VLOOKUP(AR34,シフト記号表!$C$6:$K$35,9,FALSE))</f>
        <v/>
      </c>
      <c r="AS35" s="248" t="str">
        <f>IF(AS34="","",VLOOKUP(AS34,シフト記号表!$C$6:$K$35,9,FALSE))</f>
        <v/>
      </c>
      <c r="AT35" s="249" t="str">
        <f>IF(AT34="","",VLOOKUP(AT34,シフト記号表!$C$6:$K$35,9,FALSE))</f>
        <v/>
      </c>
      <c r="AU35" s="247" t="str">
        <f>IF(AU34="","",VLOOKUP(AU34,シフト記号表!$C$6:$K$35,9,FALSE))</f>
        <v/>
      </c>
      <c r="AV35" s="248" t="str">
        <f>IF(AV34="","",VLOOKUP(AV34,シフト記号表!$C$6:$K$35,9,FALSE))</f>
        <v/>
      </c>
      <c r="AW35" s="248" t="str">
        <f>IF(AW34="","",VLOOKUP(AW34,シフト記号表!$C$6:$K$35,9,FALSE))</f>
        <v/>
      </c>
      <c r="AX35" s="360">
        <f>IF($BB$3="４週",SUM(S35:AT35),IF($BB$3="暦月",SUM(S35:AW35),""))</f>
        <v>0</v>
      </c>
      <c r="AY35" s="361"/>
      <c r="AZ35" s="362">
        <f>IF($BB$3="４週",AX35/4,IF($BB$3="暦月",勤務表!AX35/(勤務表!$BB$8/7),""))</f>
        <v>0</v>
      </c>
      <c r="BA35" s="363"/>
      <c r="BB35" s="269"/>
      <c r="BC35" s="270"/>
      <c r="BD35" s="270"/>
      <c r="BE35" s="270"/>
      <c r="BF35" s="271"/>
    </row>
    <row r="36" spans="2:58" ht="20.25" customHeight="1" x14ac:dyDescent="0.4">
      <c r="B36" s="374"/>
      <c r="C36" s="381"/>
      <c r="D36" s="382"/>
      <c r="E36" s="383"/>
      <c r="F36" s="88">
        <f>C34</f>
        <v>0</v>
      </c>
      <c r="G36" s="384"/>
      <c r="H36" s="302"/>
      <c r="I36" s="300"/>
      <c r="J36" s="300"/>
      <c r="K36" s="301"/>
      <c r="L36" s="371"/>
      <c r="M36" s="372"/>
      <c r="N36" s="372"/>
      <c r="O36" s="373"/>
      <c r="P36" s="364" t="s">
        <v>50</v>
      </c>
      <c r="Q36" s="365"/>
      <c r="R36" s="366"/>
      <c r="S36" s="250" t="str">
        <f>IF(S34="","",VLOOKUP(S34,シフト記号表!$C$6:$U$35,19,FALSE))</f>
        <v/>
      </c>
      <c r="T36" s="251" t="str">
        <f>IF(T34="","",VLOOKUP(T34,シフト記号表!$C$6:$U$35,19,FALSE))</f>
        <v/>
      </c>
      <c r="U36" s="251" t="str">
        <f>IF(U34="","",VLOOKUP(U34,シフト記号表!$C$6:$U$35,19,FALSE))</f>
        <v/>
      </c>
      <c r="V36" s="251" t="str">
        <f>IF(V34="","",VLOOKUP(V34,シフト記号表!$C$6:$U$35,19,FALSE))</f>
        <v/>
      </c>
      <c r="W36" s="251" t="str">
        <f>IF(W34="","",VLOOKUP(W34,シフト記号表!$C$6:$U$35,19,FALSE))</f>
        <v/>
      </c>
      <c r="X36" s="251" t="str">
        <f>IF(X34="","",VLOOKUP(X34,シフト記号表!$C$6:$U$35,19,FALSE))</f>
        <v/>
      </c>
      <c r="Y36" s="252" t="str">
        <f>IF(Y34="","",VLOOKUP(Y34,シフト記号表!$C$6:$U$35,19,FALSE))</f>
        <v/>
      </c>
      <c r="Z36" s="250" t="str">
        <f>IF(Z34="","",VLOOKUP(Z34,シフト記号表!$C$6:$U$35,19,FALSE))</f>
        <v/>
      </c>
      <c r="AA36" s="251" t="str">
        <f>IF(AA34="","",VLOOKUP(AA34,シフト記号表!$C$6:$U$35,19,FALSE))</f>
        <v/>
      </c>
      <c r="AB36" s="251" t="str">
        <f>IF(AB34="","",VLOOKUP(AB34,シフト記号表!$C$6:$U$35,19,FALSE))</f>
        <v/>
      </c>
      <c r="AC36" s="251" t="str">
        <f>IF(AC34="","",VLOOKUP(AC34,シフト記号表!$C$6:$U$35,19,FALSE))</f>
        <v/>
      </c>
      <c r="AD36" s="251" t="str">
        <f>IF(AD34="","",VLOOKUP(AD34,シフト記号表!$C$6:$U$35,19,FALSE))</f>
        <v/>
      </c>
      <c r="AE36" s="251" t="str">
        <f>IF(AE34="","",VLOOKUP(AE34,シフト記号表!$C$6:$U$35,19,FALSE))</f>
        <v/>
      </c>
      <c r="AF36" s="252" t="str">
        <f>IF(AF34="","",VLOOKUP(AF34,シフト記号表!$C$6:$U$35,19,FALSE))</f>
        <v/>
      </c>
      <c r="AG36" s="250" t="str">
        <f>IF(AG34="","",VLOOKUP(AG34,シフト記号表!$C$6:$U$35,19,FALSE))</f>
        <v/>
      </c>
      <c r="AH36" s="251" t="str">
        <f>IF(AH34="","",VLOOKUP(AH34,シフト記号表!$C$6:$U$35,19,FALSE))</f>
        <v/>
      </c>
      <c r="AI36" s="251" t="str">
        <f>IF(AI34="","",VLOOKUP(AI34,シフト記号表!$C$6:$U$35,19,FALSE))</f>
        <v/>
      </c>
      <c r="AJ36" s="251" t="str">
        <f>IF(AJ34="","",VLOOKUP(AJ34,シフト記号表!$C$6:$U$35,19,FALSE))</f>
        <v/>
      </c>
      <c r="AK36" s="251" t="str">
        <f>IF(AK34="","",VLOOKUP(AK34,シフト記号表!$C$6:$U$35,19,FALSE))</f>
        <v/>
      </c>
      <c r="AL36" s="251" t="str">
        <f>IF(AL34="","",VLOOKUP(AL34,シフト記号表!$C$6:$U$35,19,FALSE))</f>
        <v/>
      </c>
      <c r="AM36" s="252" t="str">
        <f>IF(AM34="","",VLOOKUP(AM34,シフト記号表!$C$6:$U$35,19,FALSE))</f>
        <v/>
      </c>
      <c r="AN36" s="250" t="str">
        <f>IF(AN34="","",VLOOKUP(AN34,シフト記号表!$C$6:$U$35,19,FALSE))</f>
        <v/>
      </c>
      <c r="AO36" s="251" t="str">
        <f>IF(AO34="","",VLOOKUP(AO34,シフト記号表!$C$6:$U$35,19,FALSE))</f>
        <v/>
      </c>
      <c r="AP36" s="251" t="str">
        <f>IF(AP34="","",VLOOKUP(AP34,シフト記号表!$C$6:$U$35,19,FALSE))</f>
        <v/>
      </c>
      <c r="AQ36" s="251" t="str">
        <f>IF(AQ34="","",VLOOKUP(AQ34,シフト記号表!$C$6:$U$35,19,FALSE))</f>
        <v/>
      </c>
      <c r="AR36" s="251" t="str">
        <f>IF(AR34="","",VLOOKUP(AR34,シフト記号表!$C$6:$U$35,19,FALSE))</f>
        <v/>
      </c>
      <c r="AS36" s="251" t="str">
        <f>IF(AS34="","",VLOOKUP(AS34,シフト記号表!$C$6:$U$35,19,FALSE))</f>
        <v/>
      </c>
      <c r="AT36" s="252" t="str">
        <f>IF(AT34="","",VLOOKUP(AT34,シフト記号表!$C$6:$U$35,19,FALSE))</f>
        <v/>
      </c>
      <c r="AU36" s="250" t="str">
        <f>IF(AU34="","",VLOOKUP(AU34,シフト記号表!$C$6:$U$35,19,FALSE))</f>
        <v/>
      </c>
      <c r="AV36" s="251" t="str">
        <f>IF(AV34="","",VLOOKUP(AV34,シフト記号表!$C$6:$U$35,19,FALSE))</f>
        <v/>
      </c>
      <c r="AW36" s="251" t="str">
        <f>IF(AW34="","",VLOOKUP(AW34,シフト記号表!$C$6:$U$35,19,FALSE))</f>
        <v/>
      </c>
      <c r="AX36" s="345">
        <f>IF($BB$3="４週",SUM(S36:AT36),IF($BB$3="暦月",SUM(S36:AW36),""))</f>
        <v>0</v>
      </c>
      <c r="AY36" s="346"/>
      <c r="AZ36" s="347">
        <f>IF($BB$3="４週",AX36/4,IF($BB$3="暦月",勤務表!AX36/(勤務表!$BB$8/7),""))</f>
        <v>0</v>
      </c>
      <c r="BA36" s="348"/>
      <c r="BB36" s="272"/>
      <c r="BC36" s="273"/>
      <c r="BD36" s="273"/>
      <c r="BE36" s="273"/>
      <c r="BF36" s="274"/>
    </row>
    <row r="37" spans="2:58" ht="20.25" customHeight="1" x14ac:dyDescent="0.4">
      <c r="B37" s="374">
        <f>B34+1</f>
        <v>6</v>
      </c>
      <c r="C37" s="375"/>
      <c r="D37" s="376"/>
      <c r="E37" s="377"/>
      <c r="F37" s="90"/>
      <c r="G37" s="296"/>
      <c r="H37" s="299"/>
      <c r="I37" s="300"/>
      <c r="J37" s="300"/>
      <c r="K37" s="301"/>
      <c r="L37" s="306"/>
      <c r="M37" s="307"/>
      <c r="N37" s="307"/>
      <c r="O37" s="308"/>
      <c r="P37" s="315" t="s">
        <v>49</v>
      </c>
      <c r="Q37" s="316"/>
      <c r="R37" s="317"/>
      <c r="S37" s="107"/>
      <c r="T37" s="108"/>
      <c r="U37" s="108"/>
      <c r="V37" s="108"/>
      <c r="W37" s="108"/>
      <c r="X37" s="108"/>
      <c r="Y37" s="109"/>
      <c r="Z37" s="107"/>
      <c r="AA37" s="108"/>
      <c r="AB37" s="108"/>
      <c r="AC37" s="108"/>
      <c r="AD37" s="108"/>
      <c r="AE37" s="108"/>
      <c r="AF37" s="109"/>
      <c r="AG37" s="107"/>
      <c r="AH37" s="108"/>
      <c r="AI37" s="108"/>
      <c r="AJ37" s="108"/>
      <c r="AK37" s="108"/>
      <c r="AL37" s="108"/>
      <c r="AM37" s="109"/>
      <c r="AN37" s="107"/>
      <c r="AO37" s="108"/>
      <c r="AP37" s="108"/>
      <c r="AQ37" s="108"/>
      <c r="AR37" s="108"/>
      <c r="AS37" s="108"/>
      <c r="AT37" s="109"/>
      <c r="AU37" s="107"/>
      <c r="AV37" s="108"/>
      <c r="AW37" s="108"/>
      <c r="AX37" s="341"/>
      <c r="AY37" s="342"/>
      <c r="AZ37" s="343"/>
      <c r="BA37" s="344"/>
      <c r="BB37" s="266"/>
      <c r="BC37" s="267"/>
      <c r="BD37" s="267"/>
      <c r="BE37" s="267"/>
      <c r="BF37" s="268"/>
    </row>
    <row r="38" spans="2:58" ht="20.25" customHeight="1" x14ac:dyDescent="0.4">
      <c r="B38" s="374"/>
      <c r="C38" s="378"/>
      <c r="D38" s="379"/>
      <c r="E38" s="380"/>
      <c r="F38" s="88"/>
      <c r="G38" s="297"/>
      <c r="H38" s="302"/>
      <c r="I38" s="300"/>
      <c r="J38" s="300"/>
      <c r="K38" s="301"/>
      <c r="L38" s="309"/>
      <c r="M38" s="310"/>
      <c r="N38" s="310"/>
      <c r="O38" s="311"/>
      <c r="P38" s="357" t="s">
        <v>15</v>
      </c>
      <c r="Q38" s="358"/>
      <c r="R38" s="359"/>
      <c r="S38" s="247" t="str">
        <f>IF(S37="","",VLOOKUP(S37,シフト記号表!$C$6:$K$35,9,FALSE))</f>
        <v/>
      </c>
      <c r="T38" s="248" t="str">
        <f>IF(T37="","",VLOOKUP(T37,シフト記号表!$C$6:$K$35,9,FALSE))</f>
        <v/>
      </c>
      <c r="U38" s="248" t="str">
        <f>IF(U37="","",VLOOKUP(U37,シフト記号表!$C$6:$K$35,9,FALSE))</f>
        <v/>
      </c>
      <c r="V38" s="248" t="str">
        <f>IF(V37="","",VLOOKUP(V37,シフト記号表!$C$6:$K$35,9,FALSE))</f>
        <v/>
      </c>
      <c r="W38" s="248" t="str">
        <f>IF(W37="","",VLOOKUP(W37,シフト記号表!$C$6:$K$35,9,FALSE))</f>
        <v/>
      </c>
      <c r="X38" s="248" t="str">
        <f>IF(X37="","",VLOOKUP(X37,シフト記号表!$C$6:$K$35,9,FALSE))</f>
        <v/>
      </c>
      <c r="Y38" s="249" t="str">
        <f>IF(Y37="","",VLOOKUP(Y37,シフト記号表!$C$6:$K$35,9,FALSE))</f>
        <v/>
      </c>
      <c r="Z38" s="247" t="str">
        <f>IF(Z37="","",VLOOKUP(Z37,シフト記号表!$C$6:$K$35,9,FALSE))</f>
        <v/>
      </c>
      <c r="AA38" s="248" t="str">
        <f>IF(AA37="","",VLOOKUP(AA37,シフト記号表!$C$6:$K$35,9,FALSE))</f>
        <v/>
      </c>
      <c r="AB38" s="248" t="str">
        <f>IF(AB37="","",VLOOKUP(AB37,シフト記号表!$C$6:$K$35,9,FALSE))</f>
        <v/>
      </c>
      <c r="AC38" s="248" t="str">
        <f>IF(AC37="","",VLOOKUP(AC37,シフト記号表!$C$6:$K$35,9,FALSE))</f>
        <v/>
      </c>
      <c r="AD38" s="248" t="str">
        <f>IF(AD37="","",VLOOKUP(AD37,シフト記号表!$C$6:$K$35,9,FALSE))</f>
        <v/>
      </c>
      <c r="AE38" s="248" t="str">
        <f>IF(AE37="","",VLOOKUP(AE37,シフト記号表!$C$6:$K$35,9,FALSE))</f>
        <v/>
      </c>
      <c r="AF38" s="249" t="str">
        <f>IF(AF37="","",VLOOKUP(AF37,シフト記号表!$C$6:$K$35,9,FALSE))</f>
        <v/>
      </c>
      <c r="AG38" s="247" t="str">
        <f>IF(AG37="","",VLOOKUP(AG37,シフト記号表!$C$6:$K$35,9,FALSE))</f>
        <v/>
      </c>
      <c r="AH38" s="248" t="str">
        <f>IF(AH37="","",VLOOKUP(AH37,シフト記号表!$C$6:$K$35,9,FALSE))</f>
        <v/>
      </c>
      <c r="AI38" s="248" t="str">
        <f>IF(AI37="","",VLOOKUP(AI37,シフト記号表!$C$6:$K$35,9,FALSE))</f>
        <v/>
      </c>
      <c r="AJ38" s="248" t="str">
        <f>IF(AJ37="","",VLOOKUP(AJ37,シフト記号表!$C$6:$K$35,9,FALSE))</f>
        <v/>
      </c>
      <c r="AK38" s="248" t="str">
        <f>IF(AK37="","",VLOOKUP(AK37,シフト記号表!$C$6:$K$35,9,FALSE))</f>
        <v/>
      </c>
      <c r="AL38" s="248" t="str">
        <f>IF(AL37="","",VLOOKUP(AL37,シフト記号表!$C$6:$K$35,9,FALSE))</f>
        <v/>
      </c>
      <c r="AM38" s="249" t="str">
        <f>IF(AM37="","",VLOOKUP(AM37,シフト記号表!$C$6:$K$35,9,FALSE))</f>
        <v/>
      </c>
      <c r="AN38" s="247" t="str">
        <f>IF(AN37="","",VLOOKUP(AN37,シフト記号表!$C$6:$K$35,9,FALSE))</f>
        <v/>
      </c>
      <c r="AO38" s="248" t="str">
        <f>IF(AO37="","",VLOOKUP(AO37,シフト記号表!$C$6:$K$35,9,FALSE))</f>
        <v/>
      </c>
      <c r="AP38" s="248" t="str">
        <f>IF(AP37="","",VLOOKUP(AP37,シフト記号表!$C$6:$K$35,9,FALSE))</f>
        <v/>
      </c>
      <c r="AQ38" s="248" t="str">
        <f>IF(AQ37="","",VLOOKUP(AQ37,シフト記号表!$C$6:$K$35,9,FALSE))</f>
        <v/>
      </c>
      <c r="AR38" s="248" t="str">
        <f>IF(AR37="","",VLOOKUP(AR37,シフト記号表!$C$6:$K$35,9,FALSE))</f>
        <v/>
      </c>
      <c r="AS38" s="248" t="str">
        <f>IF(AS37="","",VLOOKUP(AS37,シフト記号表!$C$6:$K$35,9,FALSE))</f>
        <v/>
      </c>
      <c r="AT38" s="249" t="str">
        <f>IF(AT37="","",VLOOKUP(AT37,シフト記号表!$C$6:$K$35,9,FALSE))</f>
        <v/>
      </c>
      <c r="AU38" s="247" t="str">
        <f>IF(AU37="","",VLOOKUP(AU37,シフト記号表!$C$6:$K$35,9,FALSE))</f>
        <v/>
      </c>
      <c r="AV38" s="248" t="str">
        <f>IF(AV37="","",VLOOKUP(AV37,シフト記号表!$C$6:$K$35,9,FALSE))</f>
        <v/>
      </c>
      <c r="AW38" s="248" t="str">
        <f>IF(AW37="","",VLOOKUP(AW37,シフト記号表!$C$6:$K$35,9,FALSE))</f>
        <v/>
      </c>
      <c r="AX38" s="360">
        <f>IF($BB$3="４週",SUM(S38:AT38),IF($BB$3="暦月",SUM(S38:AW38),""))</f>
        <v>0</v>
      </c>
      <c r="AY38" s="361"/>
      <c r="AZ38" s="362">
        <f>IF($BB$3="４週",AX38/4,IF($BB$3="暦月",勤務表!AX38/(勤務表!$BB$8/7),""))</f>
        <v>0</v>
      </c>
      <c r="BA38" s="363"/>
      <c r="BB38" s="269"/>
      <c r="BC38" s="270"/>
      <c r="BD38" s="270"/>
      <c r="BE38" s="270"/>
      <c r="BF38" s="271"/>
    </row>
    <row r="39" spans="2:58" ht="20.25" customHeight="1" x14ac:dyDescent="0.4">
      <c r="B39" s="374"/>
      <c r="C39" s="381"/>
      <c r="D39" s="382"/>
      <c r="E39" s="383"/>
      <c r="F39" s="88">
        <f>C37</f>
        <v>0</v>
      </c>
      <c r="G39" s="384"/>
      <c r="H39" s="302"/>
      <c r="I39" s="300"/>
      <c r="J39" s="300"/>
      <c r="K39" s="301"/>
      <c r="L39" s="371"/>
      <c r="M39" s="372"/>
      <c r="N39" s="372"/>
      <c r="O39" s="373"/>
      <c r="P39" s="364" t="s">
        <v>50</v>
      </c>
      <c r="Q39" s="365"/>
      <c r="R39" s="366"/>
      <c r="S39" s="250" t="str">
        <f>IF(S37="","",VLOOKUP(S37,シフト記号表!$C$6:$U$35,19,FALSE))</f>
        <v/>
      </c>
      <c r="T39" s="251" t="str">
        <f>IF(T37="","",VLOOKUP(T37,シフト記号表!$C$6:$U$35,19,FALSE))</f>
        <v/>
      </c>
      <c r="U39" s="251" t="str">
        <f>IF(U37="","",VLOOKUP(U37,シフト記号表!$C$6:$U$35,19,FALSE))</f>
        <v/>
      </c>
      <c r="V39" s="251" t="str">
        <f>IF(V37="","",VLOOKUP(V37,シフト記号表!$C$6:$U$35,19,FALSE))</f>
        <v/>
      </c>
      <c r="W39" s="251" t="str">
        <f>IF(W37="","",VLOOKUP(W37,シフト記号表!$C$6:$U$35,19,FALSE))</f>
        <v/>
      </c>
      <c r="X39" s="251" t="str">
        <f>IF(X37="","",VLOOKUP(X37,シフト記号表!$C$6:$U$35,19,FALSE))</f>
        <v/>
      </c>
      <c r="Y39" s="252" t="str">
        <f>IF(Y37="","",VLOOKUP(Y37,シフト記号表!$C$6:$U$35,19,FALSE))</f>
        <v/>
      </c>
      <c r="Z39" s="250" t="str">
        <f>IF(Z37="","",VLOOKUP(Z37,シフト記号表!$C$6:$U$35,19,FALSE))</f>
        <v/>
      </c>
      <c r="AA39" s="251" t="str">
        <f>IF(AA37="","",VLOOKUP(AA37,シフト記号表!$C$6:$U$35,19,FALSE))</f>
        <v/>
      </c>
      <c r="AB39" s="251" t="str">
        <f>IF(AB37="","",VLOOKUP(AB37,シフト記号表!$C$6:$U$35,19,FALSE))</f>
        <v/>
      </c>
      <c r="AC39" s="251" t="str">
        <f>IF(AC37="","",VLOOKUP(AC37,シフト記号表!$C$6:$U$35,19,FALSE))</f>
        <v/>
      </c>
      <c r="AD39" s="251" t="str">
        <f>IF(AD37="","",VLOOKUP(AD37,シフト記号表!$C$6:$U$35,19,FALSE))</f>
        <v/>
      </c>
      <c r="AE39" s="251" t="str">
        <f>IF(AE37="","",VLOOKUP(AE37,シフト記号表!$C$6:$U$35,19,FALSE))</f>
        <v/>
      </c>
      <c r="AF39" s="252" t="str">
        <f>IF(AF37="","",VLOOKUP(AF37,シフト記号表!$C$6:$U$35,19,FALSE))</f>
        <v/>
      </c>
      <c r="AG39" s="250" t="str">
        <f>IF(AG37="","",VLOOKUP(AG37,シフト記号表!$C$6:$U$35,19,FALSE))</f>
        <v/>
      </c>
      <c r="AH39" s="251" t="str">
        <f>IF(AH37="","",VLOOKUP(AH37,シフト記号表!$C$6:$U$35,19,FALSE))</f>
        <v/>
      </c>
      <c r="AI39" s="251" t="str">
        <f>IF(AI37="","",VLOOKUP(AI37,シフト記号表!$C$6:$U$35,19,FALSE))</f>
        <v/>
      </c>
      <c r="AJ39" s="251" t="str">
        <f>IF(AJ37="","",VLOOKUP(AJ37,シフト記号表!$C$6:$U$35,19,FALSE))</f>
        <v/>
      </c>
      <c r="AK39" s="251" t="str">
        <f>IF(AK37="","",VLOOKUP(AK37,シフト記号表!$C$6:$U$35,19,FALSE))</f>
        <v/>
      </c>
      <c r="AL39" s="251" t="str">
        <f>IF(AL37="","",VLOOKUP(AL37,シフト記号表!$C$6:$U$35,19,FALSE))</f>
        <v/>
      </c>
      <c r="AM39" s="252" t="str">
        <f>IF(AM37="","",VLOOKUP(AM37,シフト記号表!$C$6:$U$35,19,FALSE))</f>
        <v/>
      </c>
      <c r="AN39" s="250" t="str">
        <f>IF(AN37="","",VLOOKUP(AN37,シフト記号表!$C$6:$U$35,19,FALSE))</f>
        <v/>
      </c>
      <c r="AO39" s="251" t="str">
        <f>IF(AO37="","",VLOOKUP(AO37,シフト記号表!$C$6:$U$35,19,FALSE))</f>
        <v/>
      </c>
      <c r="AP39" s="251" t="str">
        <f>IF(AP37="","",VLOOKUP(AP37,シフト記号表!$C$6:$U$35,19,FALSE))</f>
        <v/>
      </c>
      <c r="AQ39" s="251" t="str">
        <f>IF(AQ37="","",VLOOKUP(AQ37,シフト記号表!$C$6:$U$35,19,FALSE))</f>
        <v/>
      </c>
      <c r="AR39" s="251" t="str">
        <f>IF(AR37="","",VLOOKUP(AR37,シフト記号表!$C$6:$U$35,19,FALSE))</f>
        <v/>
      </c>
      <c r="AS39" s="251" t="str">
        <f>IF(AS37="","",VLOOKUP(AS37,シフト記号表!$C$6:$U$35,19,FALSE))</f>
        <v/>
      </c>
      <c r="AT39" s="252" t="str">
        <f>IF(AT37="","",VLOOKUP(AT37,シフト記号表!$C$6:$U$35,19,FALSE))</f>
        <v/>
      </c>
      <c r="AU39" s="250" t="str">
        <f>IF(AU37="","",VLOOKUP(AU37,シフト記号表!$C$6:$U$35,19,FALSE))</f>
        <v/>
      </c>
      <c r="AV39" s="251" t="str">
        <f>IF(AV37="","",VLOOKUP(AV37,シフト記号表!$C$6:$U$35,19,FALSE))</f>
        <v/>
      </c>
      <c r="AW39" s="251" t="str">
        <f>IF(AW37="","",VLOOKUP(AW37,シフト記号表!$C$6:$U$35,19,FALSE))</f>
        <v/>
      </c>
      <c r="AX39" s="345">
        <f>IF($BB$3="４週",SUM(S39:AT39),IF($BB$3="暦月",SUM(S39:AW39),""))</f>
        <v>0</v>
      </c>
      <c r="AY39" s="346"/>
      <c r="AZ39" s="347">
        <f>IF($BB$3="４週",AX39/4,IF($BB$3="暦月",勤務表!AX39/(勤務表!$BB$8/7),""))</f>
        <v>0</v>
      </c>
      <c r="BA39" s="348"/>
      <c r="BB39" s="272"/>
      <c r="BC39" s="273"/>
      <c r="BD39" s="273"/>
      <c r="BE39" s="273"/>
      <c r="BF39" s="274"/>
    </row>
    <row r="40" spans="2:58" ht="20.25" customHeight="1" x14ac:dyDescent="0.4">
      <c r="B40" s="374">
        <f>B37+1</f>
        <v>7</v>
      </c>
      <c r="C40" s="375"/>
      <c r="D40" s="376"/>
      <c r="E40" s="377"/>
      <c r="F40" s="90"/>
      <c r="G40" s="296"/>
      <c r="H40" s="299"/>
      <c r="I40" s="300"/>
      <c r="J40" s="300"/>
      <c r="K40" s="301"/>
      <c r="L40" s="306"/>
      <c r="M40" s="307"/>
      <c r="N40" s="307"/>
      <c r="O40" s="308"/>
      <c r="P40" s="315" t="s">
        <v>49</v>
      </c>
      <c r="Q40" s="316"/>
      <c r="R40" s="317"/>
      <c r="S40" s="107"/>
      <c r="T40" s="108"/>
      <c r="U40" s="108"/>
      <c r="V40" s="108"/>
      <c r="W40" s="108"/>
      <c r="X40" s="108"/>
      <c r="Y40" s="109"/>
      <c r="Z40" s="107"/>
      <c r="AA40" s="108"/>
      <c r="AB40" s="108"/>
      <c r="AC40" s="108"/>
      <c r="AD40" s="108"/>
      <c r="AE40" s="108"/>
      <c r="AF40" s="109"/>
      <c r="AG40" s="107"/>
      <c r="AH40" s="108"/>
      <c r="AI40" s="108"/>
      <c r="AJ40" s="108"/>
      <c r="AK40" s="108"/>
      <c r="AL40" s="108"/>
      <c r="AM40" s="109"/>
      <c r="AN40" s="107"/>
      <c r="AO40" s="108"/>
      <c r="AP40" s="108"/>
      <c r="AQ40" s="108"/>
      <c r="AR40" s="108"/>
      <c r="AS40" s="108"/>
      <c r="AT40" s="109"/>
      <c r="AU40" s="107"/>
      <c r="AV40" s="108"/>
      <c r="AW40" s="108"/>
      <c r="AX40" s="341"/>
      <c r="AY40" s="342"/>
      <c r="AZ40" s="343"/>
      <c r="BA40" s="344"/>
      <c r="BB40" s="266"/>
      <c r="BC40" s="267"/>
      <c r="BD40" s="267"/>
      <c r="BE40" s="267"/>
      <c r="BF40" s="268"/>
    </row>
    <row r="41" spans="2:58" ht="20.25" customHeight="1" x14ac:dyDescent="0.4">
      <c r="B41" s="374"/>
      <c r="C41" s="378"/>
      <c r="D41" s="379"/>
      <c r="E41" s="380"/>
      <c r="F41" s="88"/>
      <c r="G41" s="297"/>
      <c r="H41" s="302"/>
      <c r="I41" s="300"/>
      <c r="J41" s="300"/>
      <c r="K41" s="301"/>
      <c r="L41" s="309"/>
      <c r="M41" s="310"/>
      <c r="N41" s="310"/>
      <c r="O41" s="311"/>
      <c r="P41" s="357" t="s">
        <v>15</v>
      </c>
      <c r="Q41" s="358"/>
      <c r="R41" s="359"/>
      <c r="S41" s="247" t="str">
        <f>IF(S40="","",VLOOKUP(S40,シフト記号表!$C$6:$K$35,9,FALSE))</f>
        <v/>
      </c>
      <c r="T41" s="248" t="str">
        <f>IF(T40="","",VLOOKUP(T40,シフト記号表!$C$6:$K$35,9,FALSE))</f>
        <v/>
      </c>
      <c r="U41" s="248" t="str">
        <f>IF(U40="","",VLOOKUP(U40,シフト記号表!$C$6:$K$35,9,FALSE))</f>
        <v/>
      </c>
      <c r="V41" s="248" t="str">
        <f>IF(V40="","",VLOOKUP(V40,シフト記号表!$C$6:$K$35,9,FALSE))</f>
        <v/>
      </c>
      <c r="W41" s="248" t="str">
        <f>IF(W40="","",VLOOKUP(W40,シフト記号表!$C$6:$K$35,9,FALSE))</f>
        <v/>
      </c>
      <c r="X41" s="248" t="str">
        <f>IF(X40="","",VLOOKUP(X40,シフト記号表!$C$6:$K$35,9,FALSE))</f>
        <v/>
      </c>
      <c r="Y41" s="249" t="str">
        <f>IF(Y40="","",VLOOKUP(Y40,シフト記号表!$C$6:$K$35,9,FALSE))</f>
        <v/>
      </c>
      <c r="Z41" s="247" t="str">
        <f>IF(Z40="","",VLOOKUP(Z40,シフト記号表!$C$6:$K$35,9,FALSE))</f>
        <v/>
      </c>
      <c r="AA41" s="248" t="str">
        <f>IF(AA40="","",VLOOKUP(AA40,シフト記号表!$C$6:$K$35,9,FALSE))</f>
        <v/>
      </c>
      <c r="AB41" s="248" t="str">
        <f>IF(AB40="","",VLOOKUP(AB40,シフト記号表!$C$6:$K$35,9,FALSE))</f>
        <v/>
      </c>
      <c r="AC41" s="248" t="str">
        <f>IF(AC40="","",VLOOKUP(AC40,シフト記号表!$C$6:$K$35,9,FALSE))</f>
        <v/>
      </c>
      <c r="AD41" s="248" t="str">
        <f>IF(AD40="","",VLOOKUP(AD40,シフト記号表!$C$6:$K$35,9,FALSE))</f>
        <v/>
      </c>
      <c r="AE41" s="248" t="str">
        <f>IF(AE40="","",VLOOKUP(AE40,シフト記号表!$C$6:$K$35,9,FALSE))</f>
        <v/>
      </c>
      <c r="AF41" s="249" t="str">
        <f>IF(AF40="","",VLOOKUP(AF40,シフト記号表!$C$6:$K$35,9,FALSE))</f>
        <v/>
      </c>
      <c r="AG41" s="247" t="str">
        <f>IF(AG40="","",VLOOKUP(AG40,シフト記号表!$C$6:$K$35,9,FALSE))</f>
        <v/>
      </c>
      <c r="AH41" s="248" t="str">
        <f>IF(AH40="","",VLOOKUP(AH40,シフト記号表!$C$6:$K$35,9,FALSE))</f>
        <v/>
      </c>
      <c r="AI41" s="248" t="str">
        <f>IF(AI40="","",VLOOKUP(AI40,シフト記号表!$C$6:$K$35,9,FALSE))</f>
        <v/>
      </c>
      <c r="AJ41" s="248" t="str">
        <f>IF(AJ40="","",VLOOKUP(AJ40,シフト記号表!$C$6:$K$35,9,FALSE))</f>
        <v/>
      </c>
      <c r="AK41" s="248" t="str">
        <f>IF(AK40="","",VLOOKUP(AK40,シフト記号表!$C$6:$K$35,9,FALSE))</f>
        <v/>
      </c>
      <c r="AL41" s="248" t="str">
        <f>IF(AL40="","",VLOOKUP(AL40,シフト記号表!$C$6:$K$35,9,FALSE))</f>
        <v/>
      </c>
      <c r="AM41" s="249" t="str">
        <f>IF(AM40="","",VLOOKUP(AM40,シフト記号表!$C$6:$K$35,9,FALSE))</f>
        <v/>
      </c>
      <c r="AN41" s="247" t="str">
        <f>IF(AN40="","",VLOOKUP(AN40,シフト記号表!$C$6:$K$35,9,FALSE))</f>
        <v/>
      </c>
      <c r="AO41" s="248" t="str">
        <f>IF(AO40="","",VLOOKUP(AO40,シフト記号表!$C$6:$K$35,9,FALSE))</f>
        <v/>
      </c>
      <c r="AP41" s="248" t="str">
        <f>IF(AP40="","",VLOOKUP(AP40,シフト記号表!$C$6:$K$35,9,FALSE))</f>
        <v/>
      </c>
      <c r="AQ41" s="248" t="str">
        <f>IF(AQ40="","",VLOOKUP(AQ40,シフト記号表!$C$6:$K$35,9,FALSE))</f>
        <v/>
      </c>
      <c r="AR41" s="248" t="str">
        <f>IF(AR40="","",VLOOKUP(AR40,シフト記号表!$C$6:$K$35,9,FALSE))</f>
        <v/>
      </c>
      <c r="AS41" s="248" t="str">
        <f>IF(AS40="","",VLOOKUP(AS40,シフト記号表!$C$6:$K$35,9,FALSE))</f>
        <v/>
      </c>
      <c r="AT41" s="249" t="str">
        <f>IF(AT40="","",VLOOKUP(AT40,シフト記号表!$C$6:$K$35,9,FALSE))</f>
        <v/>
      </c>
      <c r="AU41" s="247" t="str">
        <f>IF(AU40="","",VLOOKUP(AU40,シフト記号表!$C$6:$K$35,9,FALSE))</f>
        <v/>
      </c>
      <c r="AV41" s="248" t="str">
        <f>IF(AV40="","",VLOOKUP(AV40,シフト記号表!$C$6:$K$35,9,FALSE))</f>
        <v/>
      </c>
      <c r="AW41" s="248" t="str">
        <f>IF(AW40="","",VLOOKUP(AW40,シフト記号表!$C$6:$K$35,9,FALSE))</f>
        <v/>
      </c>
      <c r="AX41" s="360">
        <f>IF($BB$3="４週",SUM(S41:AT41),IF($BB$3="暦月",SUM(S41:AW41),""))</f>
        <v>0</v>
      </c>
      <c r="AY41" s="361"/>
      <c r="AZ41" s="362">
        <f>IF($BB$3="４週",AX41/4,IF($BB$3="暦月",勤務表!AX41/(勤務表!$BB$8/7),""))</f>
        <v>0</v>
      </c>
      <c r="BA41" s="363"/>
      <c r="BB41" s="269"/>
      <c r="BC41" s="270"/>
      <c r="BD41" s="270"/>
      <c r="BE41" s="270"/>
      <c r="BF41" s="271"/>
    </row>
    <row r="42" spans="2:58" ht="20.25" customHeight="1" x14ac:dyDescent="0.4">
      <c r="B42" s="374"/>
      <c r="C42" s="381"/>
      <c r="D42" s="382"/>
      <c r="E42" s="383"/>
      <c r="F42" s="88">
        <f>C40</f>
        <v>0</v>
      </c>
      <c r="G42" s="384"/>
      <c r="H42" s="302"/>
      <c r="I42" s="300"/>
      <c r="J42" s="300"/>
      <c r="K42" s="301"/>
      <c r="L42" s="371"/>
      <c r="M42" s="372"/>
      <c r="N42" s="372"/>
      <c r="O42" s="373"/>
      <c r="P42" s="364" t="s">
        <v>50</v>
      </c>
      <c r="Q42" s="365"/>
      <c r="R42" s="366"/>
      <c r="S42" s="250" t="str">
        <f>IF(S40="","",VLOOKUP(S40,シフト記号表!$C$6:$U$35,19,FALSE))</f>
        <v/>
      </c>
      <c r="T42" s="251" t="str">
        <f>IF(T40="","",VLOOKUP(T40,シフト記号表!$C$6:$U$35,19,FALSE))</f>
        <v/>
      </c>
      <c r="U42" s="251" t="str">
        <f>IF(U40="","",VLOOKUP(U40,シフト記号表!$C$6:$U$35,19,FALSE))</f>
        <v/>
      </c>
      <c r="V42" s="251" t="str">
        <f>IF(V40="","",VLOOKUP(V40,シフト記号表!$C$6:$U$35,19,FALSE))</f>
        <v/>
      </c>
      <c r="W42" s="251" t="str">
        <f>IF(W40="","",VLOOKUP(W40,シフト記号表!$C$6:$U$35,19,FALSE))</f>
        <v/>
      </c>
      <c r="X42" s="251" t="str">
        <f>IF(X40="","",VLOOKUP(X40,シフト記号表!$C$6:$U$35,19,FALSE))</f>
        <v/>
      </c>
      <c r="Y42" s="252" t="str">
        <f>IF(Y40="","",VLOOKUP(Y40,シフト記号表!$C$6:$U$35,19,FALSE))</f>
        <v/>
      </c>
      <c r="Z42" s="250" t="str">
        <f>IF(Z40="","",VLOOKUP(Z40,シフト記号表!$C$6:$U$35,19,FALSE))</f>
        <v/>
      </c>
      <c r="AA42" s="251" t="str">
        <f>IF(AA40="","",VLOOKUP(AA40,シフト記号表!$C$6:$U$35,19,FALSE))</f>
        <v/>
      </c>
      <c r="AB42" s="251" t="str">
        <f>IF(AB40="","",VLOOKUP(AB40,シフト記号表!$C$6:$U$35,19,FALSE))</f>
        <v/>
      </c>
      <c r="AC42" s="251" t="str">
        <f>IF(AC40="","",VLOOKUP(AC40,シフト記号表!$C$6:$U$35,19,FALSE))</f>
        <v/>
      </c>
      <c r="AD42" s="251" t="str">
        <f>IF(AD40="","",VLOOKUP(AD40,シフト記号表!$C$6:$U$35,19,FALSE))</f>
        <v/>
      </c>
      <c r="AE42" s="251" t="str">
        <f>IF(AE40="","",VLOOKUP(AE40,シフト記号表!$C$6:$U$35,19,FALSE))</f>
        <v/>
      </c>
      <c r="AF42" s="252" t="str">
        <f>IF(AF40="","",VLOOKUP(AF40,シフト記号表!$C$6:$U$35,19,FALSE))</f>
        <v/>
      </c>
      <c r="AG42" s="250" t="str">
        <f>IF(AG40="","",VLOOKUP(AG40,シフト記号表!$C$6:$U$35,19,FALSE))</f>
        <v/>
      </c>
      <c r="AH42" s="251" t="str">
        <f>IF(AH40="","",VLOOKUP(AH40,シフト記号表!$C$6:$U$35,19,FALSE))</f>
        <v/>
      </c>
      <c r="AI42" s="251" t="str">
        <f>IF(AI40="","",VLOOKUP(AI40,シフト記号表!$C$6:$U$35,19,FALSE))</f>
        <v/>
      </c>
      <c r="AJ42" s="251" t="str">
        <f>IF(AJ40="","",VLOOKUP(AJ40,シフト記号表!$C$6:$U$35,19,FALSE))</f>
        <v/>
      </c>
      <c r="AK42" s="251" t="str">
        <f>IF(AK40="","",VLOOKUP(AK40,シフト記号表!$C$6:$U$35,19,FALSE))</f>
        <v/>
      </c>
      <c r="AL42" s="251" t="str">
        <f>IF(AL40="","",VLOOKUP(AL40,シフト記号表!$C$6:$U$35,19,FALSE))</f>
        <v/>
      </c>
      <c r="AM42" s="252" t="str">
        <f>IF(AM40="","",VLOOKUP(AM40,シフト記号表!$C$6:$U$35,19,FALSE))</f>
        <v/>
      </c>
      <c r="AN42" s="250" t="str">
        <f>IF(AN40="","",VLOOKUP(AN40,シフト記号表!$C$6:$U$35,19,FALSE))</f>
        <v/>
      </c>
      <c r="AO42" s="251" t="str">
        <f>IF(AO40="","",VLOOKUP(AO40,シフト記号表!$C$6:$U$35,19,FALSE))</f>
        <v/>
      </c>
      <c r="AP42" s="251" t="str">
        <f>IF(AP40="","",VLOOKUP(AP40,シフト記号表!$C$6:$U$35,19,FALSE))</f>
        <v/>
      </c>
      <c r="AQ42" s="251" t="str">
        <f>IF(AQ40="","",VLOOKUP(AQ40,シフト記号表!$C$6:$U$35,19,FALSE))</f>
        <v/>
      </c>
      <c r="AR42" s="251" t="str">
        <f>IF(AR40="","",VLOOKUP(AR40,シフト記号表!$C$6:$U$35,19,FALSE))</f>
        <v/>
      </c>
      <c r="AS42" s="251" t="str">
        <f>IF(AS40="","",VLOOKUP(AS40,シフト記号表!$C$6:$U$35,19,FALSE))</f>
        <v/>
      </c>
      <c r="AT42" s="252" t="str">
        <f>IF(AT40="","",VLOOKUP(AT40,シフト記号表!$C$6:$U$35,19,FALSE))</f>
        <v/>
      </c>
      <c r="AU42" s="250" t="str">
        <f>IF(AU40="","",VLOOKUP(AU40,シフト記号表!$C$6:$U$35,19,FALSE))</f>
        <v/>
      </c>
      <c r="AV42" s="251" t="str">
        <f>IF(AV40="","",VLOOKUP(AV40,シフト記号表!$C$6:$U$35,19,FALSE))</f>
        <v/>
      </c>
      <c r="AW42" s="251" t="str">
        <f>IF(AW40="","",VLOOKUP(AW40,シフト記号表!$C$6:$U$35,19,FALSE))</f>
        <v/>
      </c>
      <c r="AX42" s="345">
        <f>IF($BB$3="４週",SUM(S42:AT42),IF($BB$3="暦月",SUM(S42:AW42),""))</f>
        <v>0</v>
      </c>
      <c r="AY42" s="346"/>
      <c r="AZ42" s="347">
        <f>IF($BB$3="４週",AX42/4,IF($BB$3="暦月",勤務表!AX42/(勤務表!$BB$8/7),""))</f>
        <v>0</v>
      </c>
      <c r="BA42" s="348"/>
      <c r="BB42" s="272"/>
      <c r="BC42" s="273"/>
      <c r="BD42" s="273"/>
      <c r="BE42" s="273"/>
      <c r="BF42" s="274"/>
    </row>
    <row r="43" spans="2:58" ht="20.25" customHeight="1" x14ac:dyDescent="0.4">
      <c r="B43" s="374">
        <f>B40+1</f>
        <v>8</v>
      </c>
      <c r="C43" s="375"/>
      <c r="D43" s="376"/>
      <c r="E43" s="377"/>
      <c r="F43" s="90"/>
      <c r="G43" s="296"/>
      <c r="H43" s="299"/>
      <c r="I43" s="300"/>
      <c r="J43" s="300"/>
      <c r="K43" s="301"/>
      <c r="L43" s="306"/>
      <c r="M43" s="307"/>
      <c r="N43" s="307"/>
      <c r="O43" s="308"/>
      <c r="P43" s="315" t="s">
        <v>49</v>
      </c>
      <c r="Q43" s="316"/>
      <c r="R43" s="317"/>
      <c r="S43" s="107"/>
      <c r="T43" s="108"/>
      <c r="U43" s="108"/>
      <c r="V43" s="108"/>
      <c r="W43" s="108"/>
      <c r="X43" s="108"/>
      <c r="Y43" s="109"/>
      <c r="Z43" s="107"/>
      <c r="AA43" s="108"/>
      <c r="AB43" s="108"/>
      <c r="AC43" s="108"/>
      <c r="AD43" s="108"/>
      <c r="AE43" s="108"/>
      <c r="AF43" s="109"/>
      <c r="AG43" s="107"/>
      <c r="AH43" s="108"/>
      <c r="AI43" s="108"/>
      <c r="AJ43" s="108"/>
      <c r="AK43" s="108"/>
      <c r="AL43" s="108"/>
      <c r="AM43" s="109"/>
      <c r="AN43" s="107"/>
      <c r="AO43" s="108"/>
      <c r="AP43" s="108"/>
      <c r="AQ43" s="108"/>
      <c r="AR43" s="108"/>
      <c r="AS43" s="108"/>
      <c r="AT43" s="109"/>
      <c r="AU43" s="107"/>
      <c r="AV43" s="108"/>
      <c r="AW43" s="108"/>
      <c r="AX43" s="341"/>
      <c r="AY43" s="342"/>
      <c r="AZ43" s="343"/>
      <c r="BA43" s="344"/>
      <c r="BB43" s="266"/>
      <c r="BC43" s="267"/>
      <c r="BD43" s="267"/>
      <c r="BE43" s="267"/>
      <c r="BF43" s="268"/>
    </row>
    <row r="44" spans="2:58" ht="20.25" customHeight="1" x14ac:dyDescent="0.4">
      <c r="B44" s="374"/>
      <c r="C44" s="378"/>
      <c r="D44" s="379"/>
      <c r="E44" s="380"/>
      <c r="F44" s="88"/>
      <c r="G44" s="297"/>
      <c r="H44" s="302"/>
      <c r="I44" s="300"/>
      <c r="J44" s="300"/>
      <c r="K44" s="301"/>
      <c r="L44" s="309"/>
      <c r="M44" s="310"/>
      <c r="N44" s="310"/>
      <c r="O44" s="311"/>
      <c r="P44" s="357" t="s">
        <v>15</v>
      </c>
      <c r="Q44" s="358"/>
      <c r="R44" s="359"/>
      <c r="S44" s="247" t="str">
        <f>IF(S43="","",VLOOKUP(S43,シフト記号表!$C$6:$K$35,9,FALSE))</f>
        <v/>
      </c>
      <c r="T44" s="248" t="str">
        <f>IF(T43="","",VLOOKUP(T43,シフト記号表!$C$6:$K$35,9,FALSE))</f>
        <v/>
      </c>
      <c r="U44" s="248" t="str">
        <f>IF(U43="","",VLOOKUP(U43,シフト記号表!$C$6:$K$35,9,FALSE))</f>
        <v/>
      </c>
      <c r="V44" s="248" t="str">
        <f>IF(V43="","",VLOOKUP(V43,シフト記号表!$C$6:$K$35,9,FALSE))</f>
        <v/>
      </c>
      <c r="W44" s="248" t="str">
        <f>IF(W43="","",VLOOKUP(W43,シフト記号表!$C$6:$K$35,9,FALSE))</f>
        <v/>
      </c>
      <c r="X44" s="248" t="str">
        <f>IF(X43="","",VLOOKUP(X43,シフト記号表!$C$6:$K$35,9,FALSE))</f>
        <v/>
      </c>
      <c r="Y44" s="249" t="str">
        <f>IF(Y43="","",VLOOKUP(Y43,シフト記号表!$C$6:$K$35,9,FALSE))</f>
        <v/>
      </c>
      <c r="Z44" s="247" t="str">
        <f>IF(Z43="","",VLOOKUP(Z43,シフト記号表!$C$6:$K$35,9,FALSE))</f>
        <v/>
      </c>
      <c r="AA44" s="248" t="str">
        <f>IF(AA43="","",VLOOKUP(AA43,シフト記号表!$C$6:$K$35,9,FALSE))</f>
        <v/>
      </c>
      <c r="AB44" s="248" t="str">
        <f>IF(AB43="","",VLOOKUP(AB43,シフト記号表!$C$6:$K$35,9,FALSE))</f>
        <v/>
      </c>
      <c r="AC44" s="248" t="str">
        <f>IF(AC43="","",VLOOKUP(AC43,シフト記号表!$C$6:$K$35,9,FALSE))</f>
        <v/>
      </c>
      <c r="AD44" s="248" t="str">
        <f>IF(AD43="","",VLOOKUP(AD43,シフト記号表!$C$6:$K$35,9,FALSE))</f>
        <v/>
      </c>
      <c r="AE44" s="248" t="str">
        <f>IF(AE43="","",VLOOKUP(AE43,シフト記号表!$C$6:$K$35,9,FALSE))</f>
        <v/>
      </c>
      <c r="AF44" s="249" t="str">
        <f>IF(AF43="","",VLOOKUP(AF43,シフト記号表!$C$6:$K$35,9,FALSE))</f>
        <v/>
      </c>
      <c r="AG44" s="247" t="str">
        <f>IF(AG43="","",VLOOKUP(AG43,シフト記号表!$C$6:$K$35,9,FALSE))</f>
        <v/>
      </c>
      <c r="AH44" s="248" t="str">
        <f>IF(AH43="","",VLOOKUP(AH43,シフト記号表!$C$6:$K$35,9,FALSE))</f>
        <v/>
      </c>
      <c r="AI44" s="248" t="str">
        <f>IF(AI43="","",VLOOKUP(AI43,シフト記号表!$C$6:$K$35,9,FALSE))</f>
        <v/>
      </c>
      <c r="AJ44" s="248" t="str">
        <f>IF(AJ43="","",VLOOKUP(AJ43,シフト記号表!$C$6:$K$35,9,FALSE))</f>
        <v/>
      </c>
      <c r="AK44" s="248" t="str">
        <f>IF(AK43="","",VLOOKUP(AK43,シフト記号表!$C$6:$K$35,9,FALSE))</f>
        <v/>
      </c>
      <c r="AL44" s="248" t="str">
        <f>IF(AL43="","",VLOOKUP(AL43,シフト記号表!$C$6:$K$35,9,FALSE))</f>
        <v/>
      </c>
      <c r="AM44" s="249" t="str">
        <f>IF(AM43="","",VLOOKUP(AM43,シフト記号表!$C$6:$K$35,9,FALSE))</f>
        <v/>
      </c>
      <c r="AN44" s="247" t="str">
        <f>IF(AN43="","",VLOOKUP(AN43,シフト記号表!$C$6:$K$35,9,FALSE))</f>
        <v/>
      </c>
      <c r="AO44" s="248" t="str">
        <f>IF(AO43="","",VLOOKUP(AO43,シフト記号表!$C$6:$K$35,9,FALSE))</f>
        <v/>
      </c>
      <c r="AP44" s="248" t="str">
        <f>IF(AP43="","",VLOOKUP(AP43,シフト記号表!$C$6:$K$35,9,FALSE))</f>
        <v/>
      </c>
      <c r="AQ44" s="248" t="str">
        <f>IF(AQ43="","",VLOOKUP(AQ43,シフト記号表!$C$6:$K$35,9,FALSE))</f>
        <v/>
      </c>
      <c r="AR44" s="248" t="str">
        <f>IF(AR43="","",VLOOKUP(AR43,シフト記号表!$C$6:$K$35,9,FALSE))</f>
        <v/>
      </c>
      <c r="AS44" s="248" t="str">
        <f>IF(AS43="","",VLOOKUP(AS43,シフト記号表!$C$6:$K$35,9,FALSE))</f>
        <v/>
      </c>
      <c r="AT44" s="249" t="str">
        <f>IF(AT43="","",VLOOKUP(AT43,シフト記号表!$C$6:$K$35,9,FALSE))</f>
        <v/>
      </c>
      <c r="AU44" s="247" t="str">
        <f>IF(AU43="","",VLOOKUP(AU43,シフト記号表!$C$6:$K$35,9,FALSE))</f>
        <v/>
      </c>
      <c r="AV44" s="248" t="str">
        <f>IF(AV43="","",VLOOKUP(AV43,シフト記号表!$C$6:$K$35,9,FALSE))</f>
        <v/>
      </c>
      <c r="AW44" s="248" t="str">
        <f>IF(AW43="","",VLOOKUP(AW43,シフト記号表!$C$6:$K$35,9,FALSE))</f>
        <v/>
      </c>
      <c r="AX44" s="360">
        <f>IF($BB$3="４週",SUM(S44:AT44),IF($BB$3="暦月",SUM(S44:AW44),""))</f>
        <v>0</v>
      </c>
      <c r="AY44" s="361"/>
      <c r="AZ44" s="362">
        <f>IF($BB$3="４週",AX44/4,IF($BB$3="暦月",勤務表!AX44/(勤務表!$BB$8/7),""))</f>
        <v>0</v>
      </c>
      <c r="BA44" s="363"/>
      <c r="BB44" s="269"/>
      <c r="BC44" s="270"/>
      <c r="BD44" s="270"/>
      <c r="BE44" s="270"/>
      <c r="BF44" s="271"/>
    </row>
    <row r="45" spans="2:58" ht="20.25" customHeight="1" x14ac:dyDescent="0.4">
      <c r="B45" s="374"/>
      <c r="C45" s="381"/>
      <c r="D45" s="382"/>
      <c r="E45" s="383"/>
      <c r="F45" s="88">
        <f>C43</f>
        <v>0</v>
      </c>
      <c r="G45" s="384"/>
      <c r="H45" s="302"/>
      <c r="I45" s="300"/>
      <c r="J45" s="300"/>
      <c r="K45" s="301"/>
      <c r="L45" s="371"/>
      <c r="M45" s="372"/>
      <c r="N45" s="372"/>
      <c r="O45" s="373"/>
      <c r="P45" s="364" t="s">
        <v>50</v>
      </c>
      <c r="Q45" s="365"/>
      <c r="R45" s="366"/>
      <c r="S45" s="250" t="str">
        <f>IF(S43="","",VLOOKUP(S43,シフト記号表!$C$6:$U$35,19,FALSE))</f>
        <v/>
      </c>
      <c r="T45" s="251" t="str">
        <f>IF(T43="","",VLOOKUP(T43,シフト記号表!$C$6:$U$35,19,FALSE))</f>
        <v/>
      </c>
      <c r="U45" s="251" t="str">
        <f>IF(U43="","",VLOOKUP(U43,シフト記号表!$C$6:$U$35,19,FALSE))</f>
        <v/>
      </c>
      <c r="V45" s="251" t="str">
        <f>IF(V43="","",VLOOKUP(V43,シフト記号表!$C$6:$U$35,19,FALSE))</f>
        <v/>
      </c>
      <c r="W45" s="251" t="str">
        <f>IF(W43="","",VLOOKUP(W43,シフト記号表!$C$6:$U$35,19,FALSE))</f>
        <v/>
      </c>
      <c r="X45" s="251" t="str">
        <f>IF(X43="","",VLOOKUP(X43,シフト記号表!$C$6:$U$35,19,FALSE))</f>
        <v/>
      </c>
      <c r="Y45" s="252" t="str">
        <f>IF(Y43="","",VLOOKUP(Y43,シフト記号表!$C$6:$U$35,19,FALSE))</f>
        <v/>
      </c>
      <c r="Z45" s="250" t="str">
        <f>IF(Z43="","",VLOOKUP(Z43,シフト記号表!$C$6:$U$35,19,FALSE))</f>
        <v/>
      </c>
      <c r="AA45" s="251" t="str">
        <f>IF(AA43="","",VLOOKUP(AA43,シフト記号表!$C$6:$U$35,19,FALSE))</f>
        <v/>
      </c>
      <c r="AB45" s="251" t="str">
        <f>IF(AB43="","",VLOOKUP(AB43,シフト記号表!$C$6:$U$35,19,FALSE))</f>
        <v/>
      </c>
      <c r="AC45" s="251" t="str">
        <f>IF(AC43="","",VLOOKUP(AC43,シフト記号表!$C$6:$U$35,19,FALSE))</f>
        <v/>
      </c>
      <c r="AD45" s="251" t="str">
        <f>IF(AD43="","",VLOOKUP(AD43,シフト記号表!$C$6:$U$35,19,FALSE))</f>
        <v/>
      </c>
      <c r="AE45" s="251" t="str">
        <f>IF(AE43="","",VLOOKUP(AE43,シフト記号表!$C$6:$U$35,19,FALSE))</f>
        <v/>
      </c>
      <c r="AF45" s="252" t="str">
        <f>IF(AF43="","",VLOOKUP(AF43,シフト記号表!$C$6:$U$35,19,FALSE))</f>
        <v/>
      </c>
      <c r="AG45" s="250" t="str">
        <f>IF(AG43="","",VLOOKUP(AG43,シフト記号表!$C$6:$U$35,19,FALSE))</f>
        <v/>
      </c>
      <c r="AH45" s="251" t="str">
        <f>IF(AH43="","",VLOOKUP(AH43,シフト記号表!$C$6:$U$35,19,FALSE))</f>
        <v/>
      </c>
      <c r="AI45" s="251" t="str">
        <f>IF(AI43="","",VLOOKUP(AI43,シフト記号表!$C$6:$U$35,19,FALSE))</f>
        <v/>
      </c>
      <c r="AJ45" s="251" t="str">
        <f>IF(AJ43="","",VLOOKUP(AJ43,シフト記号表!$C$6:$U$35,19,FALSE))</f>
        <v/>
      </c>
      <c r="AK45" s="251" t="str">
        <f>IF(AK43="","",VLOOKUP(AK43,シフト記号表!$C$6:$U$35,19,FALSE))</f>
        <v/>
      </c>
      <c r="AL45" s="251" t="str">
        <f>IF(AL43="","",VLOOKUP(AL43,シフト記号表!$C$6:$U$35,19,FALSE))</f>
        <v/>
      </c>
      <c r="AM45" s="252" t="str">
        <f>IF(AM43="","",VLOOKUP(AM43,シフト記号表!$C$6:$U$35,19,FALSE))</f>
        <v/>
      </c>
      <c r="AN45" s="250" t="str">
        <f>IF(AN43="","",VLOOKUP(AN43,シフト記号表!$C$6:$U$35,19,FALSE))</f>
        <v/>
      </c>
      <c r="AO45" s="251" t="str">
        <f>IF(AO43="","",VLOOKUP(AO43,シフト記号表!$C$6:$U$35,19,FALSE))</f>
        <v/>
      </c>
      <c r="AP45" s="251" t="str">
        <f>IF(AP43="","",VLOOKUP(AP43,シフト記号表!$C$6:$U$35,19,FALSE))</f>
        <v/>
      </c>
      <c r="AQ45" s="251" t="str">
        <f>IF(AQ43="","",VLOOKUP(AQ43,シフト記号表!$C$6:$U$35,19,FALSE))</f>
        <v/>
      </c>
      <c r="AR45" s="251" t="str">
        <f>IF(AR43="","",VLOOKUP(AR43,シフト記号表!$C$6:$U$35,19,FALSE))</f>
        <v/>
      </c>
      <c r="AS45" s="251" t="str">
        <f>IF(AS43="","",VLOOKUP(AS43,シフト記号表!$C$6:$U$35,19,FALSE))</f>
        <v/>
      </c>
      <c r="AT45" s="252" t="str">
        <f>IF(AT43="","",VLOOKUP(AT43,シフト記号表!$C$6:$U$35,19,FALSE))</f>
        <v/>
      </c>
      <c r="AU45" s="250" t="str">
        <f>IF(AU43="","",VLOOKUP(AU43,シフト記号表!$C$6:$U$35,19,FALSE))</f>
        <v/>
      </c>
      <c r="AV45" s="251" t="str">
        <f>IF(AV43="","",VLOOKUP(AV43,シフト記号表!$C$6:$U$35,19,FALSE))</f>
        <v/>
      </c>
      <c r="AW45" s="251" t="str">
        <f>IF(AW43="","",VLOOKUP(AW43,シフト記号表!$C$6:$U$35,19,FALSE))</f>
        <v/>
      </c>
      <c r="AX45" s="345">
        <f>IF($BB$3="４週",SUM(S45:AT45),IF($BB$3="暦月",SUM(S45:AW45),""))</f>
        <v>0</v>
      </c>
      <c r="AY45" s="346"/>
      <c r="AZ45" s="347">
        <f>IF($BB$3="４週",AX45/4,IF($BB$3="暦月",勤務表!AX45/(勤務表!$BB$8/7),""))</f>
        <v>0</v>
      </c>
      <c r="BA45" s="348"/>
      <c r="BB45" s="272"/>
      <c r="BC45" s="273"/>
      <c r="BD45" s="273"/>
      <c r="BE45" s="273"/>
      <c r="BF45" s="274"/>
    </row>
    <row r="46" spans="2:58" ht="20.25" customHeight="1" x14ac:dyDescent="0.4">
      <c r="B46" s="374">
        <f>B43+1</f>
        <v>9</v>
      </c>
      <c r="C46" s="375"/>
      <c r="D46" s="376"/>
      <c r="E46" s="377"/>
      <c r="F46" s="90"/>
      <c r="G46" s="296"/>
      <c r="H46" s="299"/>
      <c r="I46" s="300"/>
      <c r="J46" s="300"/>
      <c r="K46" s="301"/>
      <c r="L46" s="306"/>
      <c r="M46" s="307"/>
      <c r="N46" s="307"/>
      <c r="O46" s="308"/>
      <c r="P46" s="315" t="s">
        <v>49</v>
      </c>
      <c r="Q46" s="316"/>
      <c r="R46" s="317"/>
      <c r="S46" s="107"/>
      <c r="T46" s="108"/>
      <c r="U46" s="108"/>
      <c r="V46" s="108"/>
      <c r="W46" s="108"/>
      <c r="X46" s="108"/>
      <c r="Y46" s="109"/>
      <c r="Z46" s="107"/>
      <c r="AA46" s="108"/>
      <c r="AB46" s="108"/>
      <c r="AC46" s="108"/>
      <c r="AD46" s="108"/>
      <c r="AE46" s="108"/>
      <c r="AF46" s="109"/>
      <c r="AG46" s="107"/>
      <c r="AH46" s="108"/>
      <c r="AI46" s="108"/>
      <c r="AJ46" s="108"/>
      <c r="AK46" s="108"/>
      <c r="AL46" s="108"/>
      <c r="AM46" s="109"/>
      <c r="AN46" s="107"/>
      <c r="AO46" s="108"/>
      <c r="AP46" s="108"/>
      <c r="AQ46" s="108"/>
      <c r="AR46" s="108"/>
      <c r="AS46" s="108"/>
      <c r="AT46" s="109"/>
      <c r="AU46" s="107"/>
      <c r="AV46" s="108"/>
      <c r="AW46" s="108"/>
      <c r="AX46" s="341"/>
      <c r="AY46" s="342"/>
      <c r="AZ46" s="343"/>
      <c r="BA46" s="344"/>
      <c r="BB46" s="266"/>
      <c r="BC46" s="267"/>
      <c r="BD46" s="267"/>
      <c r="BE46" s="267"/>
      <c r="BF46" s="268"/>
    </row>
    <row r="47" spans="2:58" ht="20.25" customHeight="1" x14ac:dyDescent="0.4">
      <c r="B47" s="374"/>
      <c r="C47" s="378"/>
      <c r="D47" s="379"/>
      <c r="E47" s="380"/>
      <c r="F47" s="88"/>
      <c r="G47" s="297"/>
      <c r="H47" s="302"/>
      <c r="I47" s="300"/>
      <c r="J47" s="300"/>
      <c r="K47" s="301"/>
      <c r="L47" s="309"/>
      <c r="M47" s="310"/>
      <c r="N47" s="310"/>
      <c r="O47" s="311"/>
      <c r="P47" s="357" t="s">
        <v>15</v>
      </c>
      <c r="Q47" s="358"/>
      <c r="R47" s="359"/>
      <c r="S47" s="247" t="str">
        <f>IF(S46="","",VLOOKUP(S46,シフト記号表!$C$6:$K$35,9,FALSE))</f>
        <v/>
      </c>
      <c r="T47" s="248" t="str">
        <f>IF(T46="","",VLOOKUP(T46,シフト記号表!$C$6:$K$35,9,FALSE))</f>
        <v/>
      </c>
      <c r="U47" s="248" t="str">
        <f>IF(U46="","",VLOOKUP(U46,シフト記号表!$C$6:$K$35,9,FALSE))</f>
        <v/>
      </c>
      <c r="V47" s="248" t="str">
        <f>IF(V46="","",VLOOKUP(V46,シフト記号表!$C$6:$K$35,9,FALSE))</f>
        <v/>
      </c>
      <c r="W47" s="248" t="str">
        <f>IF(W46="","",VLOOKUP(W46,シフト記号表!$C$6:$K$35,9,FALSE))</f>
        <v/>
      </c>
      <c r="X47" s="248" t="str">
        <f>IF(X46="","",VLOOKUP(X46,シフト記号表!$C$6:$K$35,9,FALSE))</f>
        <v/>
      </c>
      <c r="Y47" s="249" t="str">
        <f>IF(Y46="","",VLOOKUP(Y46,シフト記号表!$C$6:$K$35,9,FALSE))</f>
        <v/>
      </c>
      <c r="Z47" s="247" t="str">
        <f>IF(Z46="","",VLOOKUP(Z46,シフト記号表!$C$6:$K$35,9,FALSE))</f>
        <v/>
      </c>
      <c r="AA47" s="248" t="str">
        <f>IF(AA46="","",VLOOKUP(AA46,シフト記号表!$C$6:$K$35,9,FALSE))</f>
        <v/>
      </c>
      <c r="AB47" s="248" t="str">
        <f>IF(AB46="","",VLOOKUP(AB46,シフト記号表!$C$6:$K$35,9,FALSE))</f>
        <v/>
      </c>
      <c r="AC47" s="248" t="str">
        <f>IF(AC46="","",VLOOKUP(AC46,シフト記号表!$C$6:$K$35,9,FALSE))</f>
        <v/>
      </c>
      <c r="AD47" s="248" t="str">
        <f>IF(AD46="","",VLOOKUP(AD46,シフト記号表!$C$6:$K$35,9,FALSE))</f>
        <v/>
      </c>
      <c r="AE47" s="248" t="str">
        <f>IF(AE46="","",VLOOKUP(AE46,シフト記号表!$C$6:$K$35,9,FALSE))</f>
        <v/>
      </c>
      <c r="AF47" s="249" t="str">
        <f>IF(AF46="","",VLOOKUP(AF46,シフト記号表!$C$6:$K$35,9,FALSE))</f>
        <v/>
      </c>
      <c r="AG47" s="247" t="str">
        <f>IF(AG46="","",VLOOKUP(AG46,シフト記号表!$C$6:$K$35,9,FALSE))</f>
        <v/>
      </c>
      <c r="AH47" s="248" t="str">
        <f>IF(AH46="","",VLOOKUP(AH46,シフト記号表!$C$6:$K$35,9,FALSE))</f>
        <v/>
      </c>
      <c r="AI47" s="248" t="str">
        <f>IF(AI46="","",VLOOKUP(AI46,シフト記号表!$C$6:$K$35,9,FALSE))</f>
        <v/>
      </c>
      <c r="AJ47" s="248" t="str">
        <f>IF(AJ46="","",VLOOKUP(AJ46,シフト記号表!$C$6:$K$35,9,FALSE))</f>
        <v/>
      </c>
      <c r="AK47" s="248" t="str">
        <f>IF(AK46="","",VLOOKUP(AK46,シフト記号表!$C$6:$K$35,9,FALSE))</f>
        <v/>
      </c>
      <c r="AL47" s="248" t="str">
        <f>IF(AL46="","",VLOOKUP(AL46,シフト記号表!$C$6:$K$35,9,FALSE))</f>
        <v/>
      </c>
      <c r="AM47" s="249" t="str">
        <f>IF(AM46="","",VLOOKUP(AM46,シフト記号表!$C$6:$K$35,9,FALSE))</f>
        <v/>
      </c>
      <c r="AN47" s="247" t="str">
        <f>IF(AN46="","",VLOOKUP(AN46,シフト記号表!$C$6:$K$35,9,FALSE))</f>
        <v/>
      </c>
      <c r="AO47" s="248" t="str">
        <f>IF(AO46="","",VLOOKUP(AO46,シフト記号表!$C$6:$K$35,9,FALSE))</f>
        <v/>
      </c>
      <c r="AP47" s="248" t="str">
        <f>IF(AP46="","",VLOOKUP(AP46,シフト記号表!$C$6:$K$35,9,FALSE))</f>
        <v/>
      </c>
      <c r="AQ47" s="248" t="str">
        <f>IF(AQ46="","",VLOOKUP(AQ46,シフト記号表!$C$6:$K$35,9,FALSE))</f>
        <v/>
      </c>
      <c r="AR47" s="248" t="str">
        <f>IF(AR46="","",VLOOKUP(AR46,シフト記号表!$C$6:$K$35,9,FALSE))</f>
        <v/>
      </c>
      <c r="AS47" s="248" t="str">
        <f>IF(AS46="","",VLOOKUP(AS46,シフト記号表!$C$6:$K$35,9,FALSE))</f>
        <v/>
      </c>
      <c r="AT47" s="249" t="str">
        <f>IF(AT46="","",VLOOKUP(AT46,シフト記号表!$C$6:$K$35,9,FALSE))</f>
        <v/>
      </c>
      <c r="AU47" s="247" t="str">
        <f>IF(AU46="","",VLOOKUP(AU46,シフト記号表!$C$6:$K$35,9,FALSE))</f>
        <v/>
      </c>
      <c r="AV47" s="248" t="str">
        <f>IF(AV46="","",VLOOKUP(AV46,シフト記号表!$C$6:$K$35,9,FALSE))</f>
        <v/>
      </c>
      <c r="AW47" s="248" t="str">
        <f>IF(AW46="","",VLOOKUP(AW46,シフト記号表!$C$6:$K$35,9,FALSE))</f>
        <v/>
      </c>
      <c r="AX47" s="360">
        <f>IF($BB$3="４週",SUM(S47:AT47),IF($BB$3="暦月",SUM(S47:AW47),""))</f>
        <v>0</v>
      </c>
      <c r="AY47" s="361"/>
      <c r="AZ47" s="362">
        <f>IF($BB$3="４週",AX47/4,IF($BB$3="暦月",勤務表!AX47/(勤務表!$BB$8/7),""))</f>
        <v>0</v>
      </c>
      <c r="BA47" s="363"/>
      <c r="BB47" s="269"/>
      <c r="BC47" s="270"/>
      <c r="BD47" s="270"/>
      <c r="BE47" s="270"/>
      <c r="BF47" s="271"/>
    </row>
    <row r="48" spans="2:58" ht="20.25" customHeight="1" x14ac:dyDescent="0.4">
      <c r="B48" s="374"/>
      <c r="C48" s="381"/>
      <c r="D48" s="382"/>
      <c r="E48" s="383"/>
      <c r="F48" s="88">
        <f>C46</f>
        <v>0</v>
      </c>
      <c r="G48" s="384"/>
      <c r="H48" s="302"/>
      <c r="I48" s="300"/>
      <c r="J48" s="300"/>
      <c r="K48" s="301"/>
      <c r="L48" s="371"/>
      <c r="M48" s="372"/>
      <c r="N48" s="372"/>
      <c r="O48" s="373"/>
      <c r="P48" s="364" t="s">
        <v>50</v>
      </c>
      <c r="Q48" s="365"/>
      <c r="R48" s="366"/>
      <c r="S48" s="250" t="str">
        <f>IF(S46="","",VLOOKUP(S46,シフト記号表!$C$6:$U$35,19,FALSE))</f>
        <v/>
      </c>
      <c r="T48" s="251" t="str">
        <f>IF(T46="","",VLOOKUP(T46,シフト記号表!$C$6:$U$35,19,FALSE))</f>
        <v/>
      </c>
      <c r="U48" s="251" t="str">
        <f>IF(U46="","",VLOOKUP(U46,シフト記号表!$C$6:$U$35,19,FALSE))</f>
        <v/>
      </c>
      <c r="V48" s="251" t="str">
        <f>IF(V46="","",VLOOKUP(V46,シフト記号表!$C$6:$U$35,19,FALSE))</f>
        <v/>
      </c>
      <c r="W48" s="251" t="str">
        <f>IF(W46="","",VLOOKUP(W46,シフト記号表!$C$6:$U$35,19,FALSE))</f>
        <v/>
      </c>
      <c r="X48" s="251" t="str">
        <f>IF(X46="","",VLOOKUP(X46,シフト記号表!$C$6:$U$35,19,FALSE))</f>
        <v/>
      </c>
      <c r="Y48" s="252" t="str">
        <f>IF(Y46="","",VLOOKUP(Y46,シフト記号表!$C$6:$U$35,19,FALSE))</f>
        <v/>
      </c>
      <c r="Z48" s="250" t="str">
        <f>IF(Z46="","",VLOOKUP(Z46,シフト記号表!$C$6:$U$35,19,FALSE))</f>
        <v/>
      </c>
      <c r="AA48" s="251" t="str">
        <f>IF(AA46="","",VLOOKUP(AA46,シフト記号表!$C$6:$U$35,19,FALSE))</f>
        <v/>
      </c>
      <c r="AB48" s="251" t="str">
        <f>IF(AB46="","",VLOOKUP(AB46,シフト記号表!$C$6:$U$35,19,FALSE))</f>
        <v/>
      </c>
      <c r="AC48" s="251" t="str">
        <f>IF(AC46="","",VLOOKUP(AC46,シフト記号表!$C$6:$U$35,19,FALSE))</f>
        <v/>
      </c>
      <c r="AD48" s="251" t="str">
        <f>IF(AD46="","",VLOOKUP(AD46,シフト記号表!$C$6:$U$35,19,FALSE))</f>
        <v/>
      </c>
      <c r="AE48" s="251" t="str">
        <f>IF(AE46="","",VLOOKUP(AE46,シフト記号表!$C$6:$U$35,19,FALSE))</f>
        <v/>
      </c>
      <c r="AF48" s="252" t="str">
        <f>IF(AF46="","",VLOOKUP(AF46,シフト記号表!$C$6:$U$35,19,FALSE))</f>
        <v/>
      </c>
      <c r="AG48" s="250" t="str">
        <f>IF(AG46="","",VLOOKUP(AG46,シフト記号表!$C$6:$U$35,19,FALSE))</f>
        <v/>
      </c>
      <c r="AH48" s="251" t="str">
        <f>IF(AH46="","",VLOOKUP(AH46,シフト記号表!$C$6:$U$35,19,FALSE))</f>
        <v/>
      </c>
      <c r="AI48" s="251" t="str">
        <f>IF(AI46="","",VLOOKUP(AI46,シフト記号表!$C$6:$U$35,19,FALSE))</f>
        <v/>
      </c>
      <c r="AJ48" s="251" t="str">
        <f>IF(AJ46="","",VLOOKUP(AJ46,シフト記号表!$C$6:$U$35,19,FALSE))</f>
        <v/>
      </c>
      <c r="AK48" s="251" t="str">
        <f>IF(AK46="","",VLOOKUP(AK46,シフト記号表!$C$6:$U$35,19,FALSE))</f>
        <v/>
      </c>
      <c r="AL48" s="251" t="str">
        <f>IF(AL46="","",VLOOKUP(AL46,シフト記号表!$C$6:$U$35,19,FALSE))</f>
        <v/>
      </c>
      <c r="AM48" s="252" t="str">
        <f>IF(AM46="","",VLOOKUP(AM46,シフト記号表!$C$6:$U$35,19,FALSE))</f>
        <v/>
      </c>
      <c r="AN48" s="250" t="str">
        <f>IF(AN46="","",VLOOKUP(AN46,シフト記号表!$C$6:$U$35,19,FALSE))</f>
        <v/>
      </c>
      <c r="AO48" s="251" t="str">
        <f>IF(AO46="","",VLOOKUP(AO46,シフト記号表!$C$6:$U$35,19,FALSE))</f>
        <v/>
      </c>
      <c r="AP48" s="251" t="str">
        <f>IF(AP46="","",VLOOKUP(AP46,シフト記号表!$C$6:$U$35,19,FALSE))</f>
        <v/>
      </c>
      <c r="AQ48" s="251" t="str">
        <f>IF(AQ46="","",VLOOKUP(AQ46,シフト記号表!$C$6:$U$35,19,FALSE))</f>
        <v/>
      </c>
      <c r="AR48" s="251" t="str">
        <f>IF(AR46="","",VLOOKUP(AR46,シフト記号表!$C$6:$U$35,19,FALSE))</f>
        <v/>
      </c>
      <c r="AS48" s="251" t="str">
        <f>IF(AS46="","",VLOOKUP(AS46,シフト記号表!$C$6:$U$35,19,FALSE))</f>
        <v/>
      </c>
      <c r="AT48" s="252" t="str">
        <f>IF(AT46="","",VLOOKUP(AT46,シフト記号表!$C$6:$U$35,19,FALSE))</f>
        <v/>
      </c>
      <c r="AU48" s="250" t="str">
        <f>IF(AU46="","",VLOOKUP(AU46,シフト記号表!$C$6:$U$35,19,FALSE))</f>
        <v/>
      </c>
      <c r="AV48" s="251" t="str">
        <f>IF(AV46="","",VLOOKUP(AV46,シフト記号表!$C$6:$U$35,19,FALSE))</f>
        <v/>
      </c>
      <c r="AW48" s="251" t="str">
        <f>IF(AW46="","",VLOOKUP(AW46,シフト記号表!$C$6:$U$35,19,FALSE))</f>
        <v/>
      </c>
      <c r="AX48" s="345">
        <f>IF($BB$3="４週",SUM(S48:AT48),IF($BB$3="暦月",SUM(S48:AW48),""))</f>
        <v>0</v>
      </c>
      <c r="AY48" s="346"/>
      <c r="AZ48" s="347">
        <f>IF($BB$3="４週",AX48/4,IF($BB$3="暦月",勤務表!AX48/(勤務表!$BB$8/7),""))</f>
        <v>0</v>
      </c>
      <c r="BA48" s="348"/>
      <c r="BB48" s="272"/>
      <c r="BC48" s="273"/>
      <c r="BD48" s="273"/>
      <c r="BE48" s="273"/>
      <c r="BF48" s="274"/>
    </row>
    <row r="49" spans="2:58" ht="20.25" customHeight="1" x14ac:dyDescent="0.4">
      <c r="B49" s="374">
        <f>B46+1</f>
        <v>10</v>
      </c>
      <c r="C49" s="375"/>
      <c r="D49" s="376"/>
      <c r="E49" s="377"/>
      <c r="F49" s="90"/>
      <c r="G49" s="296"/>
      <c r="H49" s="299"/>
      <c r="I49" s="300"/>
      <c r="J49" s="300"/>
      <c r="K49" s="301"/>
      <c r="L49" s="306"/>
      <c r="M49" s="307"/>
      <c r="N49" s="307"/>
      <c r="O49" s="308"/>
      <c r="P49" s="315" t="s">
        <v>49</v>
      </c>
      <c r="Q49" s="316"/>
      <c r="R49" s="317"/>
      <c r="S49" s="107"/>
      <c r="T49" s="108"/>
      <c r="U49" s="108"/>
      <c r="V49" s="108"/>
      <c r="W49" s="108"/>
      <c r="X49" s="108"/>
      <c r="Y49" s="109"/>
      <c r="Z49" s="107"/>
      <c r="AA49" s="108"/>
      <c r="AB49" s="108"/>
      <c r="AC49" s="108"/>
      <c r="AD49" s="108"/>
      <c r="AE49" s="108"/>
      <c r="AF49" s="109"/>
      <c r="AG49" s="107"/>
      <c r="AH49" s="108"/>
      <c r="AI49" s="108"/>
      <c r="AJ49" s="108"/>
      <c r="AK49" s="108"/>
      <c r="AL49" s="108"/>
      <c r="AM49" s="109"/>
      <c r="AN49" s="107"/>
      <c r="AO49" s="108"/>
      <c r="AP49" s="108"/>
      <c r="AQ49" s="108"/>
      <c r="AR49" s="108"/>
      <c r="AS49" s="108"/>
      <c r="AT49" s="109"/>
      <c r="AU49" s="107"/>
      <c r="AV49" s="108"/>
      <c r="AW49" s="108"/>
      <c r="AX49" s="341"/>
      <c r="AY49" s="342"/>
      <c r="AZ49" s="343"/>
      <c r="BA49" s="344"/>
      <c r="BB49" s="266"/>
      <c r="BC49" s="267"/>
      <c r="BD49" s="267"/>
      <c r="BE49" s="267"/>
      <c r="BF49" s="268"/>
    </row>
    <row r="50" spans="2:58" ht="20.25" customHeight="1" x14ac:dyDescent="0.4">
      <c r="B50" s="374"/>
      <c r="C50" s="378"/>
      <c r="D50" s="379"/>
      <c r="E50" s="380"/>
      <c r="F50" s="88"/>
      <c r="G50" s="297"/>
      <c r="H50" s="302"/>
      <c r="I50" s="300"/>
      <c r="J50" s="300"/>
      <c r="K50" s="301"/>
      <c r="L50" s="309"/>
      <c r="M50" s="310"/>
      <c r="N50" s="310"/>
      <c r="O50" s="311"/>
      <c r="P50" s="357" t="s">
        <v>15</v>
      </c>
      <c r="Q50" s="358"/>
      <c r="R50" s="359"/>
      <c r="S50" s="247" t="str">
        <f>IF(S49="","",VLOOKUP(S49,シフト記号表!$C$6:$K$35,9,FALSE))</f>
        <v/>
      </c>
      <c r="T50" s="248" t="str">
        <f>IF(T49="","",VLOOKUP(T49,シフト記号表!$C$6:$K$35,9,FALSE))</f>
        <v/>
      </c>
      <c r="U50" s="248" t="str">
        <f>IF(U49="","",VLOOKUP(U49,シフト記号表!$C$6:$K$35,9,FALSE))</f>
        <v/>
      </c>
      <c r="V50" s="248" t="str">
        <f>IF(V49="","",VLOOKUP(V49,シフト記号表!$C$6:$K$35,9,FALSE))</f>
        <v/>
      </c>
      <c r="W50" s="248" t="str">
        <f>IF(W49="","",VLOOKUP(W49,シフト記号表!$C$6:$K$35,9,FALSE))</f>
        <v/>
      </c>
      <c r="X50" s="248" t="str">
        <f>IF(X49="","",VLOOKUP(X49,シフト記号表!$C$6:$K$35,9,FALSE))</f>
        <v/>
      </c>
      <c r="Y50" s="249" t="str">
        <f>IF(Y49="","",VLOOKUP(Y49,シフト記号表!$C$6:$K$35,9,FALSE))</f>
        <v/>
      </c>
      <c r="Z50" s="247" t="str">
        <f>IF(Z49="","",VLOOKUP(Z49,シフト記号表!$C$6:$K$35,9,FALSE))</f>
        <v/>
      </c>
      <c r="AA50" s="248" t="str">
        <f>IF(AA49="","",VLOOKUP(AA49,シフト記号表!$C$6:$K$35,9,FALSE))</f>
        <v/>
      </c>
      <c r="AB50" s="248" t="str">
        <f>IF(AB49="","",VLOOKUP(AB49,シフト記号表!$C$6:$K$35,9,FALSE))</f>
        <v/>
      </c>
      <c r="AC50" s="248" t="str">
        <f>IF(AC49="","",VLOOKUP(AC49,シフト記号表!$C$6:$K$35,9,FALSE))</f>
        <v/>
      </c>
      <c r="AD50" s="248" t="str">
        <f>IF(AD49="","",VLOOKUP(AD49,シフト記号表!$C$6:$K$35,9,FALSE))</f>
        <v/>
      </c>
      <c r="AE50" s="248" t="str">
        <f>IF(AE49="","",VLOOKUP(AE49,シフト記号表!$C$6:$K$35,9,FALSE))</f>
        <v/>
      </c>
      <c r="AF50" s="249" t="str">
        <f>IF(AF49="","",VLOOKUP(AF49,シフト記号表!$C$6:$K$35,9,FALSE))</f>
        <v/>
      </c>
      <c r="AG50" s="247" t="str">
        <f>IF(AG49="","",VLOOKUP(AG49,シフト記号表!$C$6:$K$35,9,FALSE))</f>
        <v/>
      </c>
      <c r="AH50" s="248" t="str">
        <f>IF(AH49="","",VLOOKUP(AH49,シフト記号表!$C$6:$K$35,9,FALSE))</f>
        <v/>
      </c>
      <c r="AI50" s="248" t="str">
        <f>IF(AI49="","",VLOOKUP(AI49,シフト記号表!$C$6:$K$35,9,FALSE))</f>
        <v/>
      </c>
      <c r="AJ50" s="248" t="str">
        <f>IF(AJ49="","",VLOOKUP(AJ49,シフト記号表!$C$6:$K$35,9,FALSE))</f>
        <v/>
      </c>
      <c r="AK50" s="248" t="str">
        <f>IF(AK49="","",VLOOKUP(AK49,シフト記号表!$C$6:$K$35,9,FALSE))</f>
        <v/>
      </c>
      <c r="AL50" s="248" t="str">
        <f>IF(AL49="","",VLOOKUP(AL49,シフト記号表!$C$6:$K$35,9,FALSE))</f>
        <v/>
      </c>
      <c r="AM50" s="249" t="str">
        <f>IF(AM49="","",VLOOKUP(AM49,シフト記号表!$C$6:$K$35,9,FALSE))</f>
        <v/>
      </c>
      <c r="AN50" s="247" t="str">
        <f>IF(AN49="","",VLOOKUP(AN49,シフト記号表!$C$6:$K$35,9,FALSE))</f>
        <v/>
      </c>
      <c r="AO50" s="248" t="str">
        <f>IF(AO49="","",VLOOKUP(AO49,シフト記号表!$C$6:$K$35,9,FALSE))</f>
        <v/>
      </c>
      <c r="AP50" s="248" t="str">
        <f>IF(AP49="","",VLOOKUP(AP49,シフト記号表!$C$6:$K$35,9,FALSE))</f>
        <v/>
      </c>
      <c r="AQ50" s="248" t="str">
        <f>IF(AQ49="","",VLOOKUP(AQ49,シフト記号表!$C$6:$K$35,9,FALSE))</f>
        <v/>
      </c>
      <c r="AR50" s="248" t="str">
        <f>IF(AR49="","",VLOOKUP(AR49,シフト記号表!$C$6:$K$35,9,FALSE))</f>
        <v/>
      </c>
      <c r="AS50" s="248" t="str">
        <f>IF(AS49="","",VLOOKUP(AS49,シフト記号表!$C$6:$K$35,9,FALSE))</f>
        <v/>
      </c>
      <c r="AT50" s="249" t="str">
        <f>IF(AT49="","",VLOOKUP(AT49,シフト記号表!$C$6:$K$35,9,FALSE))</f>
        <v/>
      </c>
      <c r="AU50" s="247" t="str">
        <f>IF(AU49="","",VLOOKUP(AU49,シフト記号表!$C$6:$K$35,9,FALSE))</f>
        <v/>
      </c>
      <c r="AV50" s="248" t="str">
        <f>IF(AV49="","",VLOOKUP(AV49,シフト記号表!$C$6:$K$35,9,FALSE))</f>
        <v/>
      </c>
      <c r="AW50" s="248" t="str">
        <f>IF(AW49="","",VLOOKUP(AW49,シフト記号表!$C$6:$K$35,9,FALSE))</f>
        <v/>
      </c>
      <c r="AX50" s="360">
        <f>IF($BB$3="４週",SUM(S50:AT50),IF($BB$3="暦月",SUM(S50:AW50),""))</f>
        <v>0</v>
      </c>
      <c r="AY50" s="361"/>
      <c r="AZ50" s="362">
        <f>IF($BB$3="４週",AX50/4,IF($BB$3="暦月",勤務表!AX50/(勤務表!$BB$8/7),""))</f>
        <v>0</v>
      </c>
      <c r="BA50" s="363"/>
      <c r="BB50" s="269"/>
      <c r="BC50" s="270"/>
      <c r="BD50" s="270"/>
      <c r="BE50" s="270"/>
      <c r="BF50" s="271"/>
    </row>
    <row r="51" spans="2:58" ht="20.25" customHeight="1" x14ac:dyDescent="0.4">
      <c r="B51" s="374"/>
      <c r="C51" s="381"/>
      <c r="D51" s="382"/>
      <c r="E51" s="383"/>
      <c r="F51" s="88">
        <f>C49</f>
        <v>0</v>
      </c>
      <c r="G51" s="384"/>
      <c r="H51" s="302"/>
      <c r="I51" s="300"/>
      <c r="J51" s="300"/>
      <c r="K51" s="301"/>
      <c r="L51" s="371"/>
      <c r="M51" s="372"/>
      <c r="N51" s="372"/>
      <c r="O51" s="373"/>
      <c r="P51" s="364" t="s">
        <v>50</v>
      </c>
      <c r="Q51" s="365"/>
      <c r="R51" s="366"/>
      <c r="S51" s="250" t="str">
        <f>IF(S49="","",VLOOKUP(S49,シフト記号表!$C$6:$U$35,19,FALSE))</f>
        <v/>
      </c>
      <c r="T51" s="251" t="str">
        <f>IF(T49="","",VLOOKUP(T49,シフト記号表!$C$6:$U$35,19,FALSE))</f>
        <v/>
      </c>
      <c r="U51" s="251" t="str">
        <f>IF(U49="","",VLOOKUP(U49,シフト記号表!$C$6:$U$35,19,FALSE))</f>
        <v/>
      </c>
      <c r="V51" s="251" t="str">
        <f>IF(V49="","",VLOOKUP(V49,シフト記号表!$C$6:$U$35,19,FALSE))</f>
        <v/>
      </c>
      <c r="W51" s="251" t="str">
        <f>IF(W49="","",VLOOKUP(W49,シフト記号表!$C$6:$U$35,19,FALSE))</f>
        <v/>
      </c>
      <c r="X51" s="251" t="str">
        <f>IF(X49="","",VLOOKUP(X49,シフト記号表!$C$6:$U$35,19,FALSE))</f>
        <v/>
      </c>
      <c r="Y51" s="252" t="str">
        <f>IF(Y49="","",VLOOKUP(Y49,シフト記号表!$C$6:$U$35,19,FALSE))</f>
        <v/>
      </c>
      <c r="Z51" s="250" t="str">
        <f>IF(Z49="","",VLOOKUP(Z49,シフト記号表!$C$6:$U$35,19,FALSE))</f>
        <v/>
      </c>
      <c r="AA51" s="251" t="str">
        <f>IF(AA49="","",VLOOKUP(AA49,シフト記号表!$C$6:$U$35,19,FALSE))</f>
        <v/>
      </c>
      <c r="AB51" s="251" t="str">
        <f>IF(AB49="","",VLOOKUP(AB49,シフト記号表!$C$6:$U$35,19,FALSE))</f>
        <v/>
      </c>
      <c r="AC51" s="251" t="str">
        <f>IF(AC49="","",VLOOKUP(AC49,シフト記号表!$C$6:$U$35,19,FALSE))</f>
        <v/>
      </c>
      <c r="AD51" s="251" t="str">
        <f>IF(AD49="","",VLOOKUP(AD49,シフト記号表!$C$6:$U$35,19,FALSE))</f>
        <v/>
      </c>
      <c r="AE51" s="251" t="str">
        <f>IF(AE49="","",VLOOKUP(AE49,シフト記号表!$C$6:$U$35,19,FALSE))</f>
        <v/>
      </c>
      <c r="AF51" s="252" t="str">
        <f>IF(AF49="","",VLOOKUP(AF49,シフト記号表!$C$6:$U$35,19,FALSE))</f>
        <v/>
      </c>
      <c r="AG51" s="250" t="str">
        <f>IF(AG49="","",VLOOKUP(AG49,シフト記号表!$C$6:$U$35,19,FALSE))</f>
        <v/>
      </c>
      <c r="AH51" s="251" t="str">
        <f>IF(AH49="","",VLOOKUP(AH49,シフト記号表!$C$6:$U$35,19,FALSE))</f>
        <v/>
      </c>
      <c r="AI51" s="251" t="str">
        <f>IF(AI49="","",VLOOKUP(AI49,シフト記号表!$C$6:$U$35,19,FALSE))</f>
        <v/>
      </c>
      <c r="AJ51" s="251" t="str">
        <f>IF(AJ49="","",VLOOKUP(AJ49,シフト記号表!$C$6:$U$35,19,FALSE))</f>
        <v/>
      </c>
      <c r="AK51" s="251" t="str">
        <f>IF(AK49="","",VLOOKUP(AK49,シフト記号表!$C$6:$U$35,19,FALSE))</f>
        <v/>
      </c>
      <c r="AL51" s="251" t="str">
        <f>IF(AL49="","",VLOOKUP(AL49,シフト記号表!$C$6:$U$35,19,FALSE))</f>
        <v/>
      </c>
      <c r="AM51" s="252" t="str">
        <f>IF(AM49="","",VLOOKUP(AM49,シフト記号表!$C$6:$U$35,19,FALSE))</f>
        <v/>
      </c>
      <c r="AN51" s="250" t="str">
        <f>IF(AN49="","",VLOOKUP(AN49,シフト記号表!$C$6:$U$35,19,FALSE))</f>
        <v/>
      </c>
      <c r="AO51" s="251" t="str">
        <f>IF(AO49="","",VLOOKUP(AO49,シフト記号表!$C$6:$U$35,19,FALSE))</f>
        <v/>
      </c>
      <c r="AP51" s="251" t="str">
        <f>IF(AP49="","",VLOOKUP(AP49,シフト記号表!$C$6:$U$35,19,FALSE))</f>
        <v/>
      </c>
      <c r="AQ51" s="251" t="str">
        <f>IF(AQ49="","",VLOOKUP(AQ49,シフト記号表!$C$6:$U$35,19,FALSE))</f>
        <v/>
      </c>
      <c r="AR51" s="251" t="str">
        <f>IF(AR49="","",VLOOKUP(AR49,シフト記号表!$C$6:$U$35,19,FALSE))</f>
        <v/>
      </c>
      <c r="AS51" s="251" t="str">
        <f>IF(AS49="","",VLOOKUP(AS49,シフト記号表!$C$6:$U$35,19,FALSE))</f>
        <v/>
      </c>
      <c r="AT51" s="252" t="str">
        <f>IF(AT49="","",VLOOKUP(AT49,シフト記号表!$C$6:$U$35,19,FALSE))</f>
        <v/>
      </c>
      <c r="AU51" s="250" t="str">
        <f>IF(AU49="","",VLOOKUP(AU49,シフト記号表!$C$6:$U$35,19,FALSE))</f>
        <v/>
      </c>
      <c r="AV51" s="251" t="str">
        <f>IF(AV49="","",VLOOKUP(AV49,シフト記号表!$C$6:$U$35,19,FALSE))</f>
        <v/>
      </c>
      <c r="AW51" s="251" t="str">
        <f>IF(AW49="","",VLOOKUP(AW49,シフト記号表!$C$6:$U$35,19,FALSE))</f>
        <v/>
      </c>
      <c r="AX51" s="345">
        <f>IF($BB$3="４週",SUM(S51:AT51),IF($BB$3="暦月",SUM(S51:AW51),""))</f>
        <v>0</v>
      </c>
      <c r="AY51" s="346"/>
      <c r="AZ51" s="347">
        <f>IF($BB$3="４週",AX51/4,IF($BB$3="暦月",勤務表!AX51/(勤務表!$BB$8/7),""))</f>
        <v>0</v>
      </c>
      <c r="BA51" s="348"/>
      <c r="BB51" s="272"/>
      <c r="BC51" s="273"/>
      <c r="BD51" s="273"/>
      <c r="BE51" s="273"/>
      <c r="BF51" s="274"/>
    </row>
    <row r="52" spans="2:58" ht="20.25" customHeight="1" x14ac:dyDescent="0.4">
      <c r="B52" s="374">
        <f>B49+1</f>
        <v>11</v>
      </c>
      <c r="C52" s="375"/>
      <c r="D52" s="376"/>
      <c r="E52" s="377"/>
      <c r="F52" s="90"/>
      <c r="G52" s="296"/>
      <c r="H52" s="299"/>
      <c r="I52" s="300"/>
      <c r="J52" s="300"/>
      <c r="K52" s="301"/>
      <c r="L52" s="306"/>
      <c r="M52" s="307"/>
      <c r="N52" s="307"/>
      <c r="O52" s="308"/>
      <c r="P52" s="315" t="s">
        <v>49</v>
      </c>
      <c r="Q52" s="316"/>
      <c r="R52" s="317"/>
      <c r="S52" s="107"/>
      <c r="T52" s="108"/>
      <c r="U52" s="108"/>
      <c r="V52" s="108"/>
      <c r="W52" s="108"/>
      <c r="X52" s="108"/>
      <c r="Y52" s="109"/>
      <c r="Z52" s="107"/>
      <c r="AA52" s="108"/>
      <c r="AB52" s="108"/>
      <c r="AC52" s="108"/>
      <c r="AD52" s="108"/>
      <c r="AE52" s="108"/>
      <c r="AF52" s="109"/>
      <c r="AG52" s="107"/>
      <c r="AH52" s="108"/>
      <c r="AI52" s="108"/>
      <c r="AJ52" s="108"/>
      <c r="AK52" s="108"/>
      <c r="AL52" s="108"/>
      <c r="AM52" s="109"/>
      <c r="AN52" s="107"/>
      <c r="AO52" s="108"/>
      <c r="AP52" s="108"/>
      <c r="AQ52" s="108"/>
      <c r="AR52" s="108"/>
      <c r="AS52" s="108"/>
      <c r="AT52" s="109"/>
      <c r="AU52" s="107"/>
      <c r="AV52" s="108"/>
      <c r="AW52" s="108"/>
      <c r="AX52" s="341"/>
      <c r="AY52" s="342"/>
      <c r="AZ52" s="343"/>
      <c r="BA52" s="344"/>
      <c r="BB52" s="266"/>
      <c r="BC52" s="267"/>
      <c r="BD52" s="267"/>
      <c r="BE52" s="267"/>
      <c r="BF52" s="268"/>
    </row>
    <row r="53" spans="2:58" ht="20.25" customHeight="1" x14ac:dyDescent="0.4">
      <c r="B53" s="374"/>
      <c r="C53" s="378"/>
      <c r="D53" s="379"/>
      <c r="E53" s="380"/>
      <c r="F53" s="88"/>
      <c r="G53" s="297"/>
      <c r="H53" s="302"/>
      <c r="I53" s="300"/>
      <c r="J53" s="300"/>
      <c r="K53" s="301"/>
      <c r="L53" s="309"/>
      <c r="M53" s="310"/>
      <c r="N53" s="310"/>
      <c r="O53" s="311"/>
      <c r="P53" s="357" t="s">
        <v>15</v>
      </c>
      <c r="Q53" s="358"/>
      <c r="R53" s="359"/>
      <c r="S53" s="247" t="str">
        <f>IF(S52="","",VLOOKUP(S52,シフト記号表!$C$6:$K$35,9,FALSE))</f>
        <v/>
      </c>
      <c r="T53" s="248" t="str">
        <f>IF(T52="","",VLOOKUP(T52,シフト記号表!$C$6:$K$35,9,FALSE))</f>
        <v/>
      </c>
      <c r="U53" s="248" t="str">
        <f>IF(U52="","",VLOOKUP(U52,シフト記号表!$C$6:$K$35,9,FALSE))</f>
        <v/>
      </c>
      <c r="V53" s="248" t="str">
        <f>IF(V52="","",VLOOKUP(V52,シフト記号表!$C$6:$K$35,9,FALSE))</f>
        <v/>
      </c>
      <c r="W53" s="248" t="str">
        <f>IF(W52="","",VLOOKUP(W52,シフト記号表!$C$6:$K$35,9,FALSE))</f>
        <v/>
      </c>
      <c r="X53" s="248" t="str">
        <f>IF(X52="","",VLOOKUP(X52,シフト記号表!$C$6:$K$35,9,FALSE))</f>
        <v/>
      </c>
      <c r="Y53" s="249" t="str">
        <f>IF(Y52="","",VLOOKUP(Y52,シフト記号表!$C$6:$K$35,9,FALSE))</f>
        <v/>
      </c>
      <c r="Z53" s="247" t="str">
        <f>IF(Z52="","",VLOOKUP(Z52,シフト記号表!$C$6:$K$35,9,FALSE))</f>
        <v/>
      </c>
      <c r="AA53" s="248" t="str">
        <f>IF(AA52="","",VLOOKUP(AA52,シフト記号表!$C$6:$K$35,9,FALSE))</f>
        <v/>
      </c>
      <c r="AB53" s="248" t="str">
        <f>IF(AB52="","",VLOOKUP(AB52,シフト記号表!$C$6:$K$35,9,FALSE))</f>
        <v/>
      </c>
      <c r="AC53" s="248" t="str">
        <f>IF(AC52="","",VLOOKUP(AC52,シフト記号表!$C$6:$K$35,9,FALSE))</f>
        <v/>
      </c>
      <c r="AD53" s="248" t="str">
        <f>IF(AD52="","",VLOOKUP(AD52,シフト記号表!$C$6:$K$35,9,FALSE))</f>
        <v/>
      </c>
      <c r="AE53" s="248" t="str">
        <f>IF(AE52="","",VLOOKUP(AE52,シフト記号表!$C$6:$K$35,9,FALSE))</f>
        <v/>
      </c>
      <c r="AF53" s="249" t="str">
        <f>IF(AF52="","",VLOOKUP(AF52,シフト記号表!$C$6:$K$35,9,FALSE))</f>
        <v/>
      </c>
      <c r="AG53" s="247" t="str">
        <f>IF(AG52="","",VLOOKUP(AG52,シフト記号表!$C$6:$K$35,9,FALSE))</f>
        <v/>
      </c>
      <c r="AH53" s="248" t="str">
        <f>IF(AH52="","",VLOOKUP(AH52,シフト記号表!$C$6:$K$35,9,FALSE))</f>
        <v/>
      </c>
      <c r="AI53" s="248" t="str">
        <f>IF(AI52="","",VLOOKUP(AI52,シフト記号表!$C$6:$K$35,9,FALSE))</f>
        <v/>
      </c>
      <c r="AJ53" s="248" t="str">
        <f>IF(AJ52="","",VLOOKUP(AJ52,シフト記号表!$C$6:$K$35,9,FALSE))</f>
        <v/>
      </c>
      <c r="AK53" s="248" t="str">
        <f>IF(AK52="","",VLOOKUP(AK52,シフト記号表!$C$6:$K$35,9,FALSE))</f>
        <v/>
      </c>
      <c r="AL53" s="248" t="str">
        <f>IF(AL52="","",VLOOKUP(AL52,シフト記号表!$C$6:$K$35,9,FALSE))</f>
        <v/>
      </c>
      <c r="AM53" s="249" t="str">
        <f>IF(AM52="","",VLOOKUP(AM52,シフト記号表!$C$6:$K$35,9,FALSE))</f>
        <v/>
      </c>
      <c r="AN53" s="247" t="str">
        <f>IF(AN52="","",VLOOKUP(AN52,シフト記号表!$C$6:$K$35,9,FALSE))</f>
        <v/>
      </c>
      <c r="AO53" s="248" t="str">
        <f>IF(AO52="","",VLOOKUP(AO52,シフト記号表!$C$6:$K$35,9,FALSE))</f>
        <v/>
      </c>
      <c r="AP53" s="248" t="str">
        <f>IF(AP52="","",VLOOKUP(AP52,シフト記号表!$C$6:$K$35,9,FALSE))</f>
        <v/>
      </c>
      <c r="AQ53" s="248" t="str">
        <f>IF(AQ52="","",VLOOKUP(AQ52,シフト記号表!$C$6:$K$35,9,FALSE))</f>
        <v/>
      </c>
      <c r="AR53" s="248" t="str">
        <f>IF(AR52="","",VLOOKUP(AR52,シフト記号表!$C$6:$K$35,9,FALSE))</f>
        <v/>
      </c>
      <c r="AS53" s="248" t="str">
        <f>IF(AS52="","",VLOOKUP(AS52,シフト記号表!$C$6:$K$35,9,FALSE))</f>
        <v/>
      </c>
      <c r="AT53" s="249" t="str">
        <f>IF(AT52="","",VLOOKUP(AT52,シフト記号表!$C$6:$K$35,9,FALSE))</f>
        <v/>
      </c>
      <c r="AU53" s="247" t="str">
        <f>IF(AU52="","",VLOOKUP(AU52,シフト記号表!$C$6:$K$35,9,FALSE))</f>
        <v/>
      </c>
      <c r="AV53" s="248" t="str">
        <f>IF(AV52="","",VLOOKUP(AV52,シフト記号表!$C$6:$K$35,9,FALSE))</f>
        <v/>
      </c>
      <c r="AW53" s="248" t="str">
        <f>IF(AW52="","",VLOOKUP(AW52,シフト記号表!$C$6:$K$35,9,FALSE))</f>
        <v/>
      </c>
      <c r="AX53" s="360">
        <f>IF($BB$3="４週",SUM(S53:AT53),IF($BB$3="暦月",SUM(S53:AW53),""))</f>
        <v>0</v>
      </c>
      <c r="AY53" s="361"/>
      <c r="AZ53" s="362">
        <f>IF($BB$3="４週",AX53/4,IF($BB$3="暦月",勤務表!AX53/(勤務表!$BB$8/7),""))</f>
        <v>0</v>
      </c>
      <c r="BA53" s="363"/>
      <c r="BB53" s="269"/>
      <c r="BC53" s="270"/>
      <c r="BD53" s="270"/>
      <c r="BE53" s="270"/>
      <c r="BF53" s="271"/>
    </row>
    <row r="54" spans="2:58" ht="20.25" customHeight="1" x14ac:dyDescent="0.4">
      <c r="B54" s="374"/>
      <c r="C54" s="381"/>
      <c r="D54" s="382"/>
      <c r="E54" s="383"/>
      <c r="F54" s="88">
        <f>C52</f>
        <v>0</v>
      </c>
      <c r="G54" s="384"/>
      <c r="H54" s="302"/>
      <c r="I54" s="300"/>
      <c r="J54" s="300"/>
      <c r="K54" s="301"/>
      <c r="L54" s="371"/>
      <c r="M54" s="372"/>
      <c r="N54" s="372"/>
      <c r="O54" s="373"/>
      <c r="P54" s="364" t="s">
        <v>50</v>
      </c>
      <c r="Q54" s="365"/>
      <c r="R54" s="366"/>
      <c r="S54" s="250" t="str">
        <f>IF(S52="","",VLOOKUP(S52,シフト記号表!$C$6:$U$35,19,FALSE))</f>
        <v/>
      </c>
      <c r="T54" s="251" t="str">
        <f>IF(T52="","",VLOOKUP(T52,シフト記号表!$C$6:$U$35,19,FALSE))</f>
        <v/>
      </c>
      <c r="U54" s="251" t="str">
        <f>IF(U52="","",VLOOKUP(U52,シフト記号表!$C$6:$U$35,19,FALSE))</f>
        <v/>
      </c>
      <c r="V54" s="251" t="str">
        <f>IF(V52="","",VLOOKUP(V52,シフト記号表!$C$6:$U$35,19,FALSE))</f>
        <v/>
      </c>
      <c r="W54" s="251" t="str">
        <f>IF(W52="","",VLOOKUP(W52,シフト記号表!$C$6:$U$35,19,FALSE))</f>
        <v/>
      </c>
      <c r="X54" s="251" t="str">
        <f>IF(X52="","",VLOOKUP(X52,シフト記号表!$C$6:$U$35,19,FALSE))</f>
        <v/>
      </c>
      <c r="Y54" s="252" t="str">
        <f>IF(Y52="","",VLOOKUP(Y52,シフト記号表!$C$6:$U$35,19,FALSE))</f>
        <v/>
      </c>
      <c r="Z54" s="250" t="str">
        <f>IF(Z52="","",VLOOKUP(Z52,シフト記号表!$C$6:$U$35,19,FALSE))</f>
        <v/>
      </c>
      <c r="AA54" s="251" t="str">
        <f>IF(AA52="","",VLOOKUP(AA52,シフト記号表!$C$6:$U$35,19,FALSE))</f>
        <v/>
      </c>
      <c r="AB54" s="251" t="str">
        <f>IF(AB52="","",VLOOKUP(AB52,シフト記号表!$C$6:$U$35,19,FALSE))</f>
        <v/>
      </c>
      <c r="AC54" s="251" t="str">
        <f>IF(AC52="","",VLOOKUP(AC52,シフト記号表!$C$6:$U$35,19,FALSE))</f>
        <v/>
      </c>
      <c r="AD54" s="251" t="str">
        <f>IF(AD52="","",VLOOKUP(AD52,シフト記号表!$C$6:$U$35,19,FALSE))</f>
        <v/>
      </c>
      <c r="AE54" s="251" t="str">
        <f>IF(AE52="","",VLOOKUP(AE52,シフト記号表!$C$6:$U$35,19,FALSE))</f>
        <v/>
      </c>
      <c r="AF54" s="252" t="str">
        <f>IF(AF52="","",VLOOKUP(AF52,シフト記号表!$C$6:$U$35,19,FALSE))</f>
        <v/>
      </c>
      <c r="AG54" s="250" t="str">
        <f>IF(AG52="","",VLOOKUP(AG52,シフト記号表!$C$6:$U$35,19,FALSE))</f>
        <v/>
      </c>
      <c r="AH54" s="251" t="str">
        <f>IF(AH52="","",VLOOKUP(AH52,シフト記号表!$C$6:$U$35,19,FALSE))</f>
        <v/>
      </c>
      <c r="AI54" s="251" t="str">
        <f>IF(AI52="","",VLOOKUP(AI52,シフト記号表!$C$6:$U$35,19,FALSE))</f>
        <v/>
      </c>
      <c r="AJ54" s="251" t="str">
        <f>IF(AJ52="","",VLOOKUP(AJ52,シフト記号表!$C$6:$U$35,19,FALSE))</f>
        <v/>
      </c>
      <c r="AK54" s="251" t="str">
        <f>IF(AK52="","",VLOOKUP(AK52,シフト記号表!$C$6:$U$35,19,FALSE))</f>
        <v/>
      </c>
      <c r="AL54" s="251" t="str">
        <f>IF(AL52="","",VLOOKUP(AL52,シフト記号表!$C$6:$U$35,19,FALSE))</f>
        <v/>
      </c>
      <c r="AM54" s="252" t="str">
        <f>IF(AM52="","",VLOOKUP(AM52,シフト記号表!$C$6:$U$35,19,FALSE))</f>
        <v/>
      </c>
      <c r="AN54" s="250" t="str">
        <f>IF(AN52="","",VLOOKUP(AN52,シフト記号表!$C$6:$U$35,19,FALSE))</f>
        <v/>
      </c>
      <c r="AO54" s="251" t="str">
        <f>IF(AO52="","",VLOOKUP(AO52,シフト記号表!$C$6:$U$35,19,FALSE))</f>
        <v/>
      </c>
      <c r="AP54" s="251" t="str">
        <f>IF(AP52="","",VLOOKUP(AP52,シフト記号表!$C$6:$U$35,19,FALSE))</f>
        <v/>
      </c>
      <c r="AQ54" s="251" t="str">
        <f>IF(AQ52="","",VLOOKUP(AQ52,シフト記号表!$C$6:$U$35,19,FALSE))</f>
        <v/>
      </c>
      <c r="AR54" s="251" t="str">
        <f>IF(AR52="","",VLOOKUP(AR52,シフト記号表!$C$6:$U$35,19,FALSE))</f>
        <v/>
      </c>
      <c r="AS54" s="251" t="str">
        <f>IF(AS52="","",VLOOKUP(AS52,シフト記号表!$C$6:$U$35,19,FALSE))</f>
        <v/>
      </c>
      <c r="AT54" s="252" t="str">
        <f>IF(AT52="","",VLOOKUP(AT52,シフト記号表!$C$6:$U$35,19,FALSE))</f>
        <v/>
      </c>
      <c r="AU54" s="250" t="str">
        <f>IF(AU52="","",VLOOKUP(AU52,シフト記号表!$C$6:$U$35,19,FALSE))</f>
        <v/>
      </c>
      <c r="AV54" s="251" t="str">
        <f>IF(AV52="","",VLOOKUP(AV52,シフト記号表!$C$6:$U$35,19,FALSE))</f>
        <v/>
      </c>
      <c r="AW54" s="251" t="str">
        <f>IF(AW52="","",VLOOKUP(AW52,シフト記号表!$C$6:$U$35,19,FALSE))</f>
        <v/>
      </c>
      <c r="AX54" s="345">
        <f>IF($BB$3="４週",SUM(S54:AT54),IF($BB$3="暦月",SUM(S54:AW54),""))</f>
        <v>0</v>
      </c>
      <c r="AY54" s="346"/>
      <c r="AZ54" s="347">
        <f>IF($BB$3="４週",AX54/4,IF($BB$3="暦月",勤務表!AX54/(勤務表!$BB$8/7),""))</f>
        <v>0</v>
      </c>
      <c r="BA54" s="348"/>
      <c r="BB54" s="272"/>
      <c r="BC54" s="273"/>
      <c r="BD54" s="273"/>
      <c r="BE54" s="273"/>
      <c r="BF54" s="274"/>
    </row>
    <row r="55" spans="2:58" ht="20.25" customHeight="1" x14ac:dyDescent="0.4">
      <c r="B55" s="374">
        <f>B52+1</f>
        <v>12</v>
      </c>
      <c r="C55" s="375"/>
      <c r="D55" s="376"/>
      <c r="E55" s="377"/>
      <c r="F55" s="90"/>
      <c r="G55" s="296"/>
      <c r="H55" s="299"/>
      <c r="I55" s="300"/>
      <c r="J55" s="300"/>
      <c r="K55" s="301"/>
      <c r="L55" s="306"/>
      <c r="M55" s="307"/>
      <c r="N55" s="307"/>
      <c r="O55" s="308"/>
      <c r="P55" s="315" t="s">
        <v>49</v>
      </c>
      <c r="Q55" s="316"/>
      <c r="R55" s="317"/>
      <c r="S55" s="107"/>
      <c r="T55" s="108"/>
      <c r="U55" s="108"/>
      <c r="V55" s="108"/>
      <c r="W55" s="108"/>
      <c r="X55" s="108"/>
      <c r="Y55" s="109"/>
      <c r="Z55" s="107"/>
      <c r="AA55" s="108"/>
      <c r="AB55" s="108"/>
      <c r="AC55" s="108"/>
      <c r="AD55" s="108"/>
      <c r="AE55" s="108"/>
      <c r="AF55" s="109"/>
      <c r="AG55" s="107"/>
      <c r="AH55" s="108"/>
      <c r="AI55" s="108"/>
      <c r="AJ55" s="108"/>
      <c r="AK55" s="108"/>
      <c r="AL55" s="108"/>
      <c r="AM55" s="109"/>
      <c r="AN55" s="107"/>
      <c r="AO55" s="108"/>
      <c r="AP55" s="108"/>
      <c r="AQ55" s="108"/>
      <c r="AR55" s="108"/>
      <c r="AS55" s="108"/>
      <c r="AT55" s="109"/>
      <c r="AU55" s="107"/>
      <c r="AV55" s="108"/>
      <c r="AW55" s="108"/>
      <c r="AX55" s="341"/>
      <c r="AY55" s="342"/>
      <c r="AZ55" s="343"/>
      <c r="BA55" s="344"/>
      <c r="BB55" s="266"/>
      <c r="BC55" s="267"/>
      <c r="BD55" s="267"/>
      <c r="BE55" s="267"/>
      <c r="BF55" s="268"/>
    </row>
    <row r="56" spans="2:58" ht="20.25" customHeight="1" x14ac:dyDescent="0.4">
      <c r="B56" s="374"/>
      <c r="C56" s="378"/>
      <c r="D56" s="379"/>
      <c r="E56" s="380"/>
      <c r="F56" s="88"/>
      <c r="G56" s="297"/>
      <c r="H56" s="302"/>
      <c r="I56" s="300"/>
      <c r="J56" s="300"/>
      <c r="K56" s="301"/>
      <c r="L56" s="309"/>
      <c r="M56" s="310"/>
      <c r="N56" s="310"/>
      <c r="O56" s="311"/>
      <c r="P56" s="357" t="s">
        <v>15</v>
      </c>
      <c r="Q56" s="358"/>
      <c r="R56" s="359"/>
      <c r="S56" s="247" t="str">
        <f>IF(S55="","",VLOOKUP(S55,シフト記号表!$C$6:$K$35,9,FALSE))</f>
        <v/>
      </c>
      <c r="T56" s="248" t="str">
        <f>IF(T55="","",VLOOKUP(T55,シフト記号表!$C$6:$K$35,9,FALSE))</f>
        <v/>
      </c>
      <c r="U56" s="248" t="str">
        <f>IF(U55="","",VLOOKUP(U55,シフト記号表!$C$6:$K$35,9,FALSE))</f>
        <v/>
      </c>
      <c r="V56" s="248" t="str">
        <f>IF(V55="","",VLOOKUP(V55,シフト記号表!$C$6:$K$35,9,FALSE))</f>
        <v/>
      </c>
      <c r="W56" s="248" t="str">
        <f>IF(W55="","",VLOOKUP(W55,シフト記号表!$C$6:$K$35,9,FALSE))</f>
        <v/>
      </c>
      <c r="X56" s="248" t="str">
        <f>IF(X55="","",VLOOKUP(X55,シフト記号表!$C$6:$K$35,9,FALSE))</f>
        <v/>
      </c>
      <c r="Y56" s="249" t="str">
        <f>IF(Y55="","",VLOOKUP(Y55,シフト記号表!$C$6:$K$35,9,FALSE))</f>
        <v/>
      </c>
      <c r="Z56" s="247" t="str">
        <f>IF(Z55="","",VLOOKUP(Z55,シフト記号表!$C$6:$K$35,9,FALSE))</f>
        <v/>
      </c>
      <c r="AA56" s="248" t="str">
        <f>IF(AA55="","",VLOOKUP(AA55,シフト記号表!$C$6:$K$35,9,FALSE))</f>
        <v/>
      </c>
      <c r="AB56" s="248" t="str">
        <f>IF(AB55="","",VLOOKUP(AB55,シフト記号表!$C$6:$K$35,9,FALSE))</f>
        <v/>
      </c>
      <c r="AC56" s="248" t="str">
        <f>IF(AC55="","",VLOOKUP(AC55,シフト記号表!$C$6:$K$35,9,FALSE))</f>
        <v/>
      </c>
      <c r="AD56" s="248" t="str">
        <f>IF(AD55="","",VLOOKUP(AD55,シフト記号表!$C$6:$K$35,9,FALSE))</f>
        <v/>
      </c>
      <c r="AE56" s="248" t="str">
        <f>IF(AE55="","",VLOOKUP(AE55,シフト記号表!$C$6:$K$35,9,FALSE))</f>
        <v/>
      </c>
      <c r="AF56" s="249" t="str">
        <f>IF(AF55="","",VLOOKUP(AF55,シフト記号表!$C$6:$K$35,9,FALSE))</f>
        <v/>
      </c>
      <c r="AG56" s="247" t="str">
        <f>IF(AG55="","",VLOOKUP(AG55,シフト記号表!$C$6:$K$35,9,FALSE))</f>
        <v/>
      </c>
      <c r="AH56" s="248" t="str">
        <f>IF(AH55="","",VLOOKUP(AH55,シフト記号表!$C$6:$K$35,9,FALSE))</f>
        <v/>
      </c>
      <c r="AI56" s="248" t="str">
        <f>IF(AI55="","",VLOOKUP(AI55,シフト記号表!$C$6:$K$35,9,FALSE))</f>
        <v/>
      </c>
      <c r="AJ56" s="248" t="str">
        <f>IF(AJ55="","",VLOOKUP(AJ55,シフト記号表!$C$6:$K$35,9,FALSE))</f>
        <v/>
      </c>
      <c r="AK56" s="248" t="str">
        <f>IF(AK55="","",VLOOKUP(AK55,シフト記号表!$C$6:$K$35,9,FALSE))</f>
        <v/>
      </c>
      <c r="AL56" s="248" t="str">
        <f>IF(AL55="","",VLOOKUP(AL55,シフト記号表!$C$6:$K$35,9,FALSE))</f>
        <v/>
      </c>
      <c r="AM56" s="249" t="str">
        <f>IF(AM55="","",VLOOKUP(AM55,シフト記号表!$C$6:$K$35,9,FALSE))</f>
        <v/>
      </c>
      <c r="AN56" s="247" t="str">
        <f>IF(AN55="","",VLOOKUP(AN55,シフト記号表!$C$6:$K$35,9,FALSE))</f>
        <v/>
      </c>
      <c r="AO56" s="248" t="str">
        <f>IF(AO55="","",VLOOKUP(AO55,シフト記号表!$C$6:$K$35,9,FALSE))</f>
        <v/>
      </c>
      <c r="AP56" s="248" t="str">
        <f>IF(AP55="","",VLOOKUP(AP55,シフト記号表!$C$6:$K$35,9,FALSE))</f>
        <v/>
      </c>
      <c r="AQ56" s="248" t="str">
        <f>IF(AQ55="","",VLOOKUP(AQ55,シフト記号表!$C$6:$K$35,9,FALSE))</f>
        <v/>
      </c>
      <c r="AR56" s="248" t="str">
        <f>IF(AR55="","",VLOOKUP(AR55,シフト記号表!$C$6:$K$35,9,FALSE))</f>
        <v/>
      </c>
      <c r="AS56" s="248" t="str">
        <f>IF(AS55="","",VLOOKUP(AS55,シフト記号表!$C$6:$K$35,9,FALSE))</f>
        <v/>
      </c>
      <c r="AT56" s="249" t="str">
        <f>IF(AT55="","",VLOOKUP(AT55,シフト記号表!$C$6:$K$35,9,FALSE))</f>
        <v/>
      </c>
      <c r="AU56" s="247" t="str">
        <f>IF(AU55="","",VLOOKUP(AU55,シフト記号表!$C$6:$K$35,9,FALSE))</f>
        <v/>
      </c>
      <c r="AV56" s="248" t="str">
        <f>IF(AV55="","",VLOOKUP(AV55,シフト記号表!$C$6:$K$35,9,FALSE))</f>
        <v/>
      </c>
      <c r="AW56" s="248" t="str">
        <f>IF(AW55="","",VLOOKUP(AW55,シフト記号表!$C$6:$K$35,9,FALSE))</f>
        <v/>
      </c>
      <c r="AX56" s="360">
        <f>IF($BB$3="４週",SUM(S56:AT56),IF($BB$3="暦月",SUM(S56:AW56),""))</f>
        <v>0</v>
      </c>
      <c r="AY56" s="361"/>
      <c r="AZ56" s="362">
        <f>IF($BB$3="４週",AX56/4,IF($BB$3="暦月",勤務表!AX56/(勤務表!$BB$8/7),""))</f>
        <v>0</v>
      </c>
      <c r="BA56" s="363"/>
      <c r="BB56" s="269"/>
      <c r="BC56" s="270"/>
      <c r="BD56" s="270"/>
      <c r="BE56" s="270"/>
      <c r="BF56" s="271"/>
    </row>
    <row r="57" spans="2:58" ht="20.25" customHeight="1" x14ac:dyDescent="0.4">
      <c r="B57" s="374"/>
      <c r="C57" s="381"/>
      <c r="D57" s="382"/>
      <c r="E57" s="383"/>
      <c r="F57" s="88">
        <f>C55</f>
        <v>0</v>
      </c>
      <c r="G57" s="384"/>
      <c r="H57" s="302"/>
      <c r="I57" s="300"/>
      <c r="J57" s="300"/>
      <c r="K57" s="301"/>
      <c r="L57" s="371"/>
      <c r="M57" s="372"/>
      <c r="N57" s="372"/>
      <c r="O57" s="373"/>
      <c r="P57" s="364" t="s">
        <v>50</v>
      </c>
      <c r="Q57" s="365"/>
      <c r="R57" s="366"/>
      <c r="S57" s="250" t="str">
        <f>IF(S55="","",VLOOKUP(S55,シフト記号表!$C$6:$U$35,19,FALSE))</f>
        <v/>
      </c>
      <c r="T57" s="251" t="str">
        <f>IF(T55="","",VLOOKUP(T55,シフト記号表!$C$6:$U$35,19,FALSE))</f>
        <v/>
      </c>
      <c r="U57" s="251" t="str">
        <f>IF(U55="","",VLOOKUP(U55,シフト記号表!$C$6:$U$35,19,FALSE))</f>
        <v/>
      </c>
      <c r="V57" s="251" t="str">
        <f>IF(V55="","",VLOOKUP(V55,シフト記号表!$C$6:$U$35,19,FALSE))</f>
        <v/>
      </c>
      <c r="W57" s="251" t="str">
        <f>IF(W55="","",VLOOKUP(W55,シフト記号表!$C$6:$U$35,19,FALSE))</f>
        <v/>
      </c>
      <c r="X57" s="251" t="str">
        <f>IF(X55="","",VLOOKUP(X55,シフト記号表!$C$6:$U$35,19,FALSE))</f>
        <v/>
      </c>
      <c r="Y57" s="252" t="str">
        <f>IF(Y55="","",VLOOKUP(Y55,シフト記号表!$C$6:$U$35,19,FALSE))</f>
        <v/>
      </c>
      <c r="Z57" s="250" t="str">
        <f>IF(Z55="","",VLOOKUP(Z55,シフト記号表!$C$6:$U$35,19,FALSE))</f>
        <v/>
      </c>
      <c r="AA57" s="251" t="str">
        <f>IF(AA55="","",VLOOKUP(AA55,シフト記号表!$C$6:$U$35,19,FALSE))</f>
        <v/>
      </c>
      <c r="AB57" s="251" t="str">
        <f>IF(AB55="","",VLOOKUP(AB55,シフト記号表!$C$6:$U$35,19,FALSE))</f>
        <v/>
      </c>
      <c r="AC57" s="251" t="str">
        <f>IF(AC55="","",VLOOKUP(AC55,シフト記号表!$C$6:$U$35,19,FALSE))</f>
        <v/>
      </c>
      <c r="AD57" s="251" t="str">
        <f>IF(AD55="","",VLOOKUP(AD55,シフト記号表!$C$6:$U$35,19,FALSE))</f>
        <v/>
      </c>
      <c r="AE57" s="251" t="str">
        <f>IF(AE55="","",VLOOKUP(AE55,シフト記号表!$C$6:$U$35,19,FALSE))</f>
        <v/>
      </c>
      <c r="AF57" s="252" t="str">
        <f>IF(AF55="","",VLOOKUP(AF55,シフト記号表!$C$6:$U$35,19,FALSE))</f>
        <v/>
      </c>
      <c r="AG57" s="250" t="str">
        <f>IF(AG55="","",VLOOKUP(AG55,シフト記号表!$C$6:$U$35,19,FALSE))</f>
        <v/>
      </c>
      <c r="AH57" s="251" t="str">
        <f>IF(AH55="","",VLOOKUP(AH55,シフト記号表!$C$6:$U$35,19,FALSE))</f>
        <v/>
      </c>
      <c r="AI57" s="251" t="str">
        <f>IF(AI55="","",VLOOKUP(AI55,シフト記号表!$C$6:$U$35,19,FALSE))</f>
        <v/>
      </c>
      <c r="AJ57" s="251" t="str">
        <f>IF(AJ55="","",VLOOKUP(AJ55,シフト記号表!$C$6:$U$35,19,FALSE))</f>
        <v/>
      </c>
      <c r="AK57" s="251" t="str">
        <f>IF(AK55="","",VLOOKUP(AK55,シフト記号表!$C$6:$U$35,19,FALSE))</f>
        <v/>
      </c>
      <c r="AL57" s="251" t="str">
        <f>IF(AL55="","",VLOOKUP(AL55,シフト記号表!$C$6:$U$35,19,FALSE))</f>
        <v/>
      </c>
      <c r="AM57" s="252" t="str">
        <f>IF(AM55="","",VLOOKUP(AM55,シフト記号表!$C$6:$U$35,19,FALSE))</f>
        <v/>
      </c>
      <c r="AN57" s="250" t="str">
        <f>IF(AN55="","",VLOOKUP(AN55,シフト記号表!$C$6:$U$35,19,FALSE))</f>
        <v/>
      </c>
      <c r="AO57" s="251" t="str">
        <f>IF(AO55="","",VLOOKUP(AO55,シフト記号表!$C$6:$U$35,19,FALSE))</f>
        <v/>
      </c>
      <c r="AP57" s="251" t="str">
        <f>IF(AP55="","",VLOOKUP(AP55,シフト記号表!$C$6:$U$35,19,FALSE))</f>
        <v/>
      </c>
      <c r="AQ57" s="251" t="str">
        <f>IF(AQ55="","",VLOOKUP(AQ55,シフト記号表!$C$6:$U$35,19,FALSE))</f>
        <v/>
      </c>
      <c r="AR57" s="251" t="str">
        <f>IF(AR55="","",VLOOKUP(AR55,シフト記号表!$C$6:$U$35,19,FALSE))</f>
        <v/>
      </c>
      <c r="AS57" s="251" t="str">
        <f>IF(AS55="","",VLOOKUP(AS55,シフト記号表!$C$6:$U$35,19,FALSE))</f>
        <v/>
      </c>
      <c r="AT57" s="252" t="str">
        <f>IF(AT55="","",VLOOKUP(AT55,シフト記号表!$C$6:$U$35,19,FALSE))</f>
        <v/>
      </c>
      <c r="AU57" s="250" t="str">
        <f>IF(AU55="","",VLOOKUP(AU55,シフト記号表!$C$6:$U$35,19,FALSE))</f>
        <v/>
      </c>
      <c r="AV57" s="251" t="str">
        <f>IF(AV55="","",VLOOKUP(AV55,シフト記号表!$C$6:$U$35,19,FALSE))</f>
        <v/>
      </c>
      <c r="AW57" s="251" t="str">
        <f>IF(AW55="","",VLOOKUP(AW55,シフト記号表!$C$6:$U$35,19,FALSE))</f>
        <v/>
      </c>
      <c r="AX57" s="345">
        <f>IF($BB$3="４週",SUM(S57:AT57),IF($BB$3="暦月",SUM(S57:AW57),""))</f>
        <v>0</v>
      </c>
      <c r="AY57" s="346"/>
      <c r="AZ57" s="347">
        <f>IF($BB$3="４週",AX57/4,IF($BB$3="暦月",勤務表!AX57/(勤務表!$BB$8/7),""))</f>
        <v>0</v>
      </c>
      <c r="BA57" s="348"/>
      <c r="BB57" s="272"/>
      <c r="BC57" s="273"/>
      <c r="BD57" s="273"/>
      <c r="BE57" s="273"/>
      <c r="BF57" s="274"/>
    </row>
    <row r="58" spans="2:58" ht="20.25" customHeight="1" x14ac:dyDescent="0.4">
      <c r="B58" s="374">
        <f>B55+1</f>
        <v>13</v>
      </c>
      <c r="C58" s="375"/>
      <c r="D58" s="376"/>
      <c r="E58" s="377"/>
      <c r="F58" s="90"/>
      <c r="G58" s="296"/>
      <c r="H58" s="299"/>
      <c r="I58" s="300"/>
      <c r="J58" s="300"/>
      <c r="K58" s="301"/>
      <c r="L58" s="306"/>
      <c r="M58" s="307"/>
      <c r="N58" s="307"/>
      <c r="O58" s="308"/>
      <c r="P58" s="315" t="s">
        <v>49</v>
      </c>
      <c r="Q58" s="316"/>
      <c r="R58" s="317"/>
      <c r="S58" s="107"/>
      <c r="T58" s="108"/>
      <c r="U58" s="108"/>
      <c r="V58" s="108"/>
      <c r="W58" s="108"/>
      <c r="X58" s="108"/>
      <c r="Y58" s="109"/>
      <c r="Z58" s="107"/>
      <c r="AA58" s="108"/>
      <c r="AB58" s="108"/>
      <c r="AC58" s="108"/>
      <c r="AD58" s="108"/>
      <c r="AE58" s="108"/>
      <c r="AF58" s="109"/>
      <c r="AG58" s="107"/>
      <c r="AH58" s="108"/>
      <c r="AI58" s="108"/>
      <c r="AJ58" s="108"/>
      <c r="AK58" s="108"/>
      <c r="AL58" s="108"/>
      <c r="AM58" s="109"/>
      <c r="AN58" s="107"/>
      <c r="AO58" s="108"/>
      <c r="AP58" s="108"/>
      <c r="AQ58" s="108"/>
      <c r="AR58" s="108"/>
      <c r="AS58" s="108"/>
      <c r="AT58" s="109"/>
      <c r="AU58" s="107"/>
      <c r="AV58" s="108"/>
      <c r="AW58" s="108"/>
      <c r="AX58" s="341"/>
      <c r="AY58" s="342"/>
      <c r="AZ58" s="343"/>
      <c r="BA58" s="344"/>
      <c r="BB58" s="266"/>
      <c r="BC58" s="267"/>
      <c r="BD58" s="267"/>
      <c r="BE58" s="267"/>
      <c r="BF58" s="268"/>
    </row>
    <row r="59" spans="2:58" ht="20.25" customHeight="1" x14ac:dyDescent="0.4">
      <c r="B59" s="374"/>
      <c r="C59" s="378"/>
      <c r="D59" s="379"/>
      <c r="E59" s="380"/>
      <c r="F59" s="88"/>
      <c r="G59" s="297"/>
      <c r="H59" s="302"/>
      <c r="I59" s="300"/>
      <c r="J59" s="300"/>
      <c r="K59" s="301"/>
      <c r="L59" s="309"/>
      <c r="M59" s="310"/>
      <c r="N59" s="310"/>
      <c r="O59" s="311"/>
      <c r="P59" s="357" t="s">
        <v>15</v>
      </c>
      <c r="Q59" s="358"/>
      <c r="R59" s="359"/>
      <c r="S59" s="247" t="str">
        <f>IF(S58="","",VLOOKUP(S58,シフト記号表!$C$6:$K$35,9,FALSE))</f>
        <v/>
      </c>
      <c r="T59" s="248" t="str">
        <f>IF(T58="","",VLOOKUP(T58,シフト記号表!$C$6:$K$35,9,FALSE))</f>
        <v/>
      </c>
      <c r="U59" s="248" t="str">
        <f>IF(U58="","",VLOOKUP(U58,シフト記号表!$C$6:$K$35,9,FALSE))</f>
        <v/>
      </c>
      <c r="V59" s="248" t="str">
        <f>IF(V58="","",VLOOKUP(V58,シフト記号表!$C$6:$K$35,9,FALSE))</f>
        <v/>
      </c>
      <c r="W59" s="248" t="str">
        <f>IF(W58="","",VLOOKUP(W58,シフト記号表!$C$6:$K$35,9,FALSE))</f>
        <v/>
      </c>
      <c r="X59" s="248" t="str">
        <f>IF(X58="","",VLOOKUP(X58,シフト記号表!$C$6:$K$35,9,FALSE))</f>
        <v/>
      </c>
      <c r="Y59" s="249" t="str">
        <f>IF(Y58="","",VLOOKUP(Y58,シフト記号表!$C$6:$K$35,9,FALSE))</f>
        <v/>
      </c>
      <c r="Z59" s="247" t="str">
        <f>IF(Z58="","",VLOOKUP(Z58,シフト記号表!$C$6:$K$35,9,FALSE))</f>
        <v/>
      </c>
      <c r="AA59" s="248" t="str">
        <f>IF(AA58="","",VLOOKUP(AA58,シフト記号表!$C$6:$K$35,9,FALSE))</f>
        <v/>
      </c>
      <c r="AB59" s="248" t="str">
        <f>IF(AB58="","",VLOOKUP(AB58,シフト記号表!$C$6:$K$35,9,FALSE))</f>
        <v/>
      </c>
      <c r="AC59" s="248" t="str">
        <f>IF(AC58="","",VLOOKUP(AC58,シフト記号表!$C$6:$K$35,9,FALSE))</f>
        <v/>
      </c>
      <c r="AD59" s="248" t="str">
        <f>IF(AD58="","",VLOOKUP(AD58,シフト記号表!$C$6:$K$35,9,FALSE))</f>
        <v/>
      </c>
      <c r="AE59" s="248" t="str">
        <f>IF(AE58="","",VLOOKUP(AE58,シフト記号表!$C$6:$K$35,9,FALSE))</f>
        <v/>
      </c>
      <c r="AF59" s="249" t="str">
        <f>IF(AF58="","",VLOOKUP(AF58,シフト記号表!$C$6:$K$35,9,FALSE))</f>
        <v/>
      </c>
      <c r="AG59" s="247" t="str">
        <f>IF(AG58="","",VLOOKUP(AG58,シフト記号表!$C$6:$K$35,9,FALSE))</f>
        <v/>
      </c>
      <c r="AH59" s="248" t="str">
        <f>IF(AH58="","",VLOOKUP(AH58,シフト記号表!$C$6:$K$35,9,FALSE))</f>
        <v/>
      </c>
      <c r="AI59" s="248" t="str">
        <f>IF(AI58="","",VLOOKUP(AI58,シフト記号表!$C$6:$K$35,9,FALSE))</f>
        <v/>
      </c>
      <c r="AJ59" s="248" t="str">
        <f>IF(AJ58="","",VLOOKUP(AJ58,シフト記号表!$C$6:$K$35,9,FALSE))</f>
        <v/>
      </c>
      <c r="AK59" s="248" t="str">
        <f>IF(AK58="","",VLOOKUP(AK58,シフト記号表!$C$6:$K$35,9,FALSE))</f>
        <v/>
      </c>
      <c r="AL59" s="248" t="str">
        <f>IF(AL58="","",VLOOKUP(AL58,シフト記号表!$C$6:$K$35,9,FALSE))</f>
        <v/>
      </c>
      <c r="AM59" s="249" t="str">
        <f>IF(AM58="","",VLOOKUP(AM58,シフト記号表!$C$6:$K$35,9,FALSE))</f>
        <v/>
      </c>
      <c r="AN59" s="247" t="str">
        <f>IF(AN58="","",VLOOKUP(AN58,シフト記号表!$C$6:$K$35,9,FALSE))</f>
        <v/>
      </c>
      <c r="AO59" s="248" t="str">
        <f>IF(AO58="","",VLOOKUP(AO58,シフト記号表!$C$6:$K$35,9,FALSE))</f>
        <v/>
      </c>
      <c r="AP59" s="248" t="str">
        <f>IF(AP58="","",VLOOKUP(AP58,シフト記号表!$C$6:$K$35,9,FALSE))</f>
        <v/>
      </c>
      <c r="AQ59" s="248" t="str">
        <f>IF(AQ58="","",VLOOKUP(AQ58,シフト記号表!$C$6:$K$35,9,FALSE))</f>
        <v/>
      </c>
      <c r="AR59" s="248" t="str">
        <f>IF(AR58="","",VLOOKUP(AR58,シフト記号表!$C$6:$K$35,9,FALSE))</f>
        <v/>
      </c>
      <c r="AS59" s="248" t="str">
        <f>IF(AS58="","",VLOOKUP(AS58,シフト記号表!$C$6:$K$35,9,FALSE))</f>
        <v/>
      </c>
      <c r="AT59" s="249" t="str">
        <f>IF(AT58="","",VLOOKUP(AT58,シフト記号表!$C$6:$K$35,9,FALSE))</f>
        <v/>
      </c>
      <c r="AU59" s="247" t="str">
        <f>IF(AU58="","",VLOOKUP(AU58,シフト記号表!$C$6:$K$35,9,FALSE))</f>
        <v/>
      </c>
      <c r="AV59" s="248" t="str">
        <f>IF(AV58="","",VLOOKUP(AV58,シフト記号表!$C$6:$K$35,9,FALSE))</f>
        <v/>
      </c>
      <c r="AW59" s="248" t="str">
        <f>IF(AW58="","",VLOOKUP(AW58,シフト記号表!$C$6:$K$35,9,FALSE))</f>
        <v/>
      </c>
      <c r="AX59" s="360">
        <f>IF($BB$3="４週",SUM(S59:AT59),IF($BB$3="暦月",SUM(S59:AW59),""))</f>
        <v>0</v>
      </c>
      <c r="AY59" s="361"/>
      <c r="AZ59" s="362">
        <f>IF($BB$3="４週",AX59/4,IF($BB$3="暦月",勤務表!AX59/(勤務表!$BB$8/7),""))</f>
        <v>0</v>
      </c>
      <c r="BA59" s="363"/>
      <c r="BB59" s="269"/>
      <c r="BC59" s="270"/>
      <c r="BD59" s="270"/>
      <c r="BE59" s="270"/>
      <c r="BF59" s="271"/>
    </row>
    <row r="60" spans="2:58" ht="20.25" customHeight="1" thickBot="1" x14ac:dyDescent="0.45">
      <c r="B60" s="388"/>
      <c r="C60" s="381"/>
      <c r="D60" s="382"/>
      <c r="E60" s="383"/>
      <c r="F60" s="91">
        <f>C58</f>
        <v>0</v>
      </c>
      <c r="G60" s="298"/>
      <c r="H60" s="303"/>
      <c r="I60" s="304"/>
      <c r="J60" s="304"/>
      <c r="K60" s="305"/>
      <c r="L60" s="312"/>
      <c r="M60" s="313"/>
      <c r="N60" s="313"/>
      <c r="O60" s="314"/>
      <c r="P60" s="385" t="s">
        <v>50</v>
      </c>
      <c r="Q60" s="386"/>
      <c r="R60" s="387"/>
      <c r="S60" s="250" t="str">
        <f>IF(S58="","",VLOOKUP(S58,シフト記号表!$C$6:$U$35,19,FALSE))</f>
        <v/>
      </c>
      <c r="T60" s="251" t="str">
        <f>IF(T58="","",VLOOKUP(T58,シフト記号表!$C$6:$U$35,19,FALSE))</f>
        <v/>
      </c>
      <c r="U60" s="251" t="str">
        <f>IF(U58="","",VLOOKUP(U58,シフト記号表!$C$6:$U$35,19,FALSE))</f>
        <v/>
      </c>
      <c r="V60" s="251" t="str">
        <f>IF(V58="","",VLOOKUP(V58,シフト記号表!$C$6:$U$35,19,FALSE))</f>
        <v/>
      </c>
      <c r="W60" s="251" t="str">
        <f>IF(W58="","",VLOOKUP(W58,シフト記号表!$C$6:$U$35,19,FALSE))</f>
        <v/>
      </c>
      <c r="X60" s="251" t="str">
        <f>IF(X58="","",VLOOKUP(X58,シフト記号表!$C$6:$U$35,19,FALSE))</f>
        <v/>
      </c>
      <c r="Y60" s="252" t="str">
        <f>IF(Y58="","",VLOOKUP(Y58,シフト記号表!$C$6:$U$35,19,FALSE))</f>
        <v/>
      </c>
      <c r="Z60" s="250" t="str">
        <f>IF(Z58="","",VLOOKUP(Z58,シフト記号表!$C$6:$U$35,19,FALSE))</f>
        <v/>
      </c>
      <c r="AA60" s="251" t="str">
        <f>IF(AA58="","",VLOOKUP(AA58,シフト記号表!$C$6:$U$35,19,FALSE))</f>
        <v/>
      </c>
      <c r="AB60" s="251" t="str">
        <f>IF(AB58="","",VLOOKUP(AB58,シフト記号表!$C$6:$U$35,19,FALSE))</f>
        <v/>
      </c>
      <c r="AC60" s="251" t="str">
        <f>IF(AC58="","",VLOOKUP(AC58,シフト記号表!$C$6:$U$35,19,FALSE))</f>
        <v/>
      </c>
      <c r="AD60" s="251" t="str">
        <f>IF(AD58="","",VLOOKUP(AD58,シフト記号表!$C$6:$U$35,19,FALSE))</f>
        <v/>
      </c>
      <c r="AE60" s="251" t="str">
        <f>IF(AE58="","",VLOOKUP(AE58,シフト記号表!$C$6:$U$35,19,FALSE))</f>
        <v/>
      </c>
      <c r="AF60" s="252" t="str">
        <f>IF(AF58="","",VLOOKUP(AF58,シフト記号表!$C$6:$U$35,19,FALSE))</f>
        <v/>
      </c>
      <c r="AG60" s="250" t="str">
        <f>IF(AG58="","",VLOOKUP(AG58,シフト記号表!$C$6:$U$35,19,FALSE))</f>
        <v/>
      </c>
      <c r="AH60" s="251" t="str">
        <f>IF(AH58="","",VLOOKUP(AH58,シフト記号表!$C$6:$U$35,19,FALSE))</f>
        <v/>
      </c>
      <c r="AI60" s="251" t="str">
        <f>IF(AI58="","",VLOOKUP(AI58,シフト記号表!$C$6:$U$35,19,FALSE))</f>
        <v/>
      </c>
      <c r="AJ60" s="251" t="str">
        <f>IF(AJ58="","",VLOOKUP(AJ58,シフト記号表!$C$6:$U$35,19,FALSE))</f>
        <v/>
      </c>
      <c r="AK60" s="251" t="str">
        <f>IF(AK58="","",VLOOKUP(AK58,シフト記号表!$C$6:$U$35,19,FALSE))</f>
        <v/>
      </c>
      <c r="AL60" s="251" t="str">
        <f>IF(AL58="","",VLOOKUP(AL58,シフト記号表!$C$6:$U$35,19,FALSE))</f>
        <v/>
      </c>
      <c r="AM60" s="252" t="str">
        <f>IF(AM58="","",VLOOKUP(AM58,シフト記号表!$C$6:$U$35,19,FALSE))</f>
        <v/>
      </c>
      <c r="AN60" s="250" t="str">
        <f>IF(AN58="","",VLOOKUP(AN58,シフト記号表!$C$6:$U$35,19,FALSE))</f>
        <v/>
      </c>
      <c r="AO60" s="251" t="str">
        <f>IF(AO58="","",VLOOKUP(AO58,シフト記号表!$C$6:$U$35,19,FALSE))</f>
        <v/>
      </c>
      <c r="AP60" s="251" t="str">
        <f>IF(AP58="","",VLOOKUP(AP58,シフト記号表!$C$6:$U$35,19,FALSE))</f>
        <v/>
      </c>
      <c r="AQ60" s="251" t="str">
        <f>IF(AQ58="","",VLOOKUP(AQ58,シフト記号表!$C$6:$U$35,19,FALSE))</f>
        <v/>
      </c>
      <c r="AR60" s="251" t="str">
        <f>IF(AR58="","",VLOOKUP(AR58,シフト記号表!$C$6:$U$35,19,FALSE))</f>
        <v/>
      </c>
      <c r="AS60" s="251" t="str">
        <f>IF(AS58="","",VLOOKUP(AS58,シフト記号表!$C$6:$U$35,19,FALSE))</f>
        <v/>
      </c>
      <c r="AT60" s="252" t="str">
        <f>IF(AT58="","",VLOOKUP(AT58,シフト記号表!$C$6:$U$35,19,FALSE))</f>
        <v/>
      </c>
      <c r="AU60" s="250" t="str">
        <f>IF(AU58="","",VLOOKUP(AU58,シフト記号表!$C$6:$U$35,19,FALSE))</f>
        <v/>
      </c>
      <c r="AV60" s="251" t="str">
        <f>IF(AV58="","",VLOOKUP(AV58,シフト記号表!$C$6:$U$35,19,FALSE))</f>
        <v/>
      </c>
      <c r="AW60" s="251" t="str">
        <f>IF(AW58="","",VLOOKUP(AW58,シフト記号表!$C$6:$U$35,19,FALSE))</f>
        <v/>
      </c>
      <c r="AX60" s="345">
        <f>IF($BB$3="４週",SUM(S60:AT60),IF($BB$3="暦月",SUM(S60:AW60),""))</f>
        <v>0</v>
      </c>
      <c r="AY60" s="346"/>
      <c r="AZ60" s="347">
        <f>IF($BB$3="４週",AX60/4,IF($BB$3="暦月",勤務表!AX60/(勤務表!$BB$8/7),""))</f>
        <v>0</v>
      </c>
      <c r="BA60" s="348"/>
      <c r="BB60" s="272"/>
      <c r="BC60" s="273"/>
      <c r="BD60" s="273"/>
      <c r="BE60" s="273"/>
      <c r="BF60" s="274"/>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61"/>
      <c r="C62" s="262"/>
      <c r="D62" s="262"/>
      <c r="E62" s="262"/>
      <c r="F62" s="183"/>
      <c r="G62" s="318" t="s">
        <v>207</v>
      </c>
      <c r="H62" s="318"/>
      <c r="I62" s="318"/>
      <c r="J62" s="318"/>
      <c r="K62" s="319"/>
      <c r="L62" s="256"/>
      <c r="M62" s="324" t="s">
        <v>60</v>
      </c>
      <c r="N62" s="325"/>
      <c r="O62" s="325"/>
      <c r="P62" s="325"/>
      <c r="Q62" s="325"/>
      <c r="R62" s="326"/>
      <c r="S62" s="257" t="str">
        <f t="shared" ref="S62:AH64" si="1">IF(SUMIF($F$22:$F$60, $M62, S$22:S$60)=0,"",SUMIF($F$22:$F$60, $M62, S$22:S$60))</f>
        <v/>
      </c>
      <c r="T62" s="258" t="str">
        <f t="shared" si="1"/>
        <v/>
      </c>
      <c r="U62" s="258" t="str">
        <f t="shared" si="1"/>
        <v/>
      </c>
      <c r="V62" s="258" t="str">
        <f t="shared" si="1"/>
        <v/>
      </c>
      <c r="W62" s="258" t="str">
        <f t="shared" si="1"/>
        <v/>
      </c>
      <c r="X62" s="258" t="str">
        <f t="shared" si="1"/>
        <v/>
      </c>
      <c r="Y62" s="259" t="str">
        <f t="shared" si="1"/>
        <v/>
      </c>
      <c r="Z62" s="257" t="str">
        <f t="shared" si="1"/>
        <v/>
      </c>
      <c r="AA62" s="258" t="str">
        <f t="shared" si="1"/>
        <v/>
      </c>
      <c r="AB62" s="258" t="str">
        <f t="shared" si="1"/>
        <v/>
      </c>
      <c r="AC62" s="258" t="str">
        <f t="shared" si="1"/>
        <v/>
      </c>
      <c r="AD62" s="258" t="str">
        <f t="shared" si="1"/>
        <v/>
      </c>
      <c r="AE62" s="258" t="str">
        <f t="shared" si="1"/>
        <v/>
      </c>
      <c r="AF62" s="259" t="str">
        <f t="shared" si="1"/>
        <v/>
      </c>
      <c r="AG62" s="257" t="str">
        <f t="shared" si="1"/>
        <v/>
      </c>
      <c r="AH62" s="258" t="str">
        <f t="shared" si="1"/>
        <v/>
      </c>
      <c r="AI62" s="258" t="str">
        <f t="shared" ref="AI62:AW64" si="2">IF(SUMIF($F$22:$F$60, $M62, AI$22:AI$60)=0,"",SUMIF($F$22:$F$60, $M62, AI$22:AI$60))</f>
        <v/>
      </c>
      <c r="AJ62" s="258" t="str">
        <f t="shared" si="2"/>
        <v/>
      </c>
      <c r="AK62" s="258" t="str">
        <f t="shared" si="2"/>
        <v/>
      </c>
      <c r="AL62" s="258" t="str">
        <f t="shared" si="2"/>
        <v/>
      </c>
      <c r="AM62" s="259" t="str">
        <f t="shared" si="2"/>
        <v/>
      </c>
      <c r="AN62" s="257" t="str">
        <f t="shared" si="2"/>
        <v/>
      </c>
      <c r="AO62" s="258" t="str">
        <f t="shared" si="2"/>
        <v/>
      </c>
      <c r="AP62" s="258" t="str">
        <f t="shared" si="2"/>
        <v/>
      </c>
      <c r="AQ62" s="258" t="str">
        <f t="shared" si="2"/>
        <v/>
      </c>
      <c r="AR62" s="258" t="str">
        <f t="shared" si="2"/>
        <v/>
      </c>
      <c r="AS62" s="258" t="str">
        <f t="shared" si="2"/>
        <v/>
      </c>
      <c r="AT62" s="259" t="str">
        <f t="shared" si="2"/>
        <v/>
      </c>
      <c r="AU62" s="257" t="str">
        <f t="shared" si="2"/>
        <v/>
      </c>
      <c r="AV62" s="258" t="str">
        <f t="shared" si="2"/>
        <v/>
      </c>
      <c r="AW62" s="258" t="str">
        <f t="shared" si="2"/>
        <v/>
      </c>
      <c r="AX62" s="290" t="str">
        <f>IF(SUMIF($F$22:$F$60, $M62, AX$22:AX$60)=0,"",SUMIF($F$22:$F$60, $M62, AX$22:AX$60))</f>
        <v/>
      </c>
      <c r="AY62" s="291"/>
      <c r="AZ62" s="292" t="str">
        <f t="shared" ref="AZ62:AZ64" si="3">IF(AX62="","",IF($BB$3="４週",AX62/4,IF($BB$3="暦月",AX62/($BB$8/7),"")))</f>
        <v/>
      </c>
      <c r="BA62" s="293"/>
      <c r="BB62" s="281"/>
      <c r="BC62" s="282"/>
      <c r="BD62" s="282"/>
      <c r="BE62" s="282"/>
      <c r="BF62" s="283"/>
    </row>
    <row r="63" spans="2:58" ht="20.25" customHeight="1" x14ac:dyDescent="0.4">
      <c r="B63" s="263"/>
      <c r="C63" s="198"/>
      <c r="D63" s="198"/>
      <c r="E63" s="198"/>
      <c r="F63" s="185"/>
      <c r="G63" s="320"/>
      <c r="H63" s="320"/>
      <c r="I63" s="320"/>
      <c r="J63" s="320"/>
      <c r="K63" s="321"/>
      <c r="L63" s="260"/>
      <c r="M63" s="327" t="s">
        <v>5</v>
      </c>
      <c r="N63" s="328"/>
      <c r="O63" s="328"/>
      <c r="P63" s="328"/>
      <c r="Q63" s="328"/>
      <c r="R63" s="329"/>
      <c r="S63" s="257" t="str">
        <f t="shared" si="1"/>
        <v/>
      </c>
      <c r="T63" s="258" t="str">
        <f t="shared" si="1"/>
        <v/>
      </c>
      <c r="U63" s="258" t="str">
        <f>IF(SUMIF($F$22:$F$60, $M63, U$22:U$60)=0,"",SUMIF($F$22:$F$60, $M63, U$22:U$60))</f>
        <v/>
      </c>
      <c r="V63" s="258" t="str">
        <f t="shared" si="1"/>
        <v/>
      </c>
      <c r="W63" s="258" t="str">
        <f t="shared" si="1"/>
        <v/>
      </c>
      <c r="X63" s="258" t="str">
        <f t="shared" si="1"/>
        <v/>
      </c>
      <c r="Y63" s="259" t="str">
        <f t="shared" si="1"/>
        <v/>
      </c>
      <c r="Z63" s="257" t="str">
        <f t="shared" si="1"/>
        <v/>
      </c>
      <c r="AA63" s="258" t="str">
        <f t="shared" si="1"/>
        <v/>
      </c>
      <c r="AB63" s="258" t="str">
        <f t="shared" si="1"/>
        <v/>
      </c>
      <c r="AC63" s="258" t="str">
        <f t="shared" si="1"/>
        <v/>
      </c>
      <c r="AD63" s="258" t="str">
        <f t="shared" si="1"/>
        <v/>
      </c>
      <c r="AE63" s="258" t="str">
        <f t="shared" si="1"/>
        <v/>
      </c>
      <c r="AF63" s="259" t="str">
        <f t="shared" si="1"/>
        <v/>
      </c>
      <c r="AG63" s="257" t="str">
        <f t="shared" si="1"/>
        <v/>
      </c>
      <c r="AH63" s="258" t="str">
        <f t="shared" si="1"/>
        <v/>
      </c>
      <c r="AI63" s="258" t="str">
        <f t="shared" si="2"/>
        <v/>
      </c>
      <c r="AJ63" s="258" t="str">
        <f t="shared" si="2"/>
        <v/>
      </c>
      <c r="AK63" s="258" t="str">
        <f t="shared" si="2"/>
        <v/>
      </c>
      <c r="AL63" s="258" t="str">
        <f t="shared" si="2"/>
        <v/>
      </c>
      <c r="AM63" s="259" t="str">
        <f t="shared" si="2"/>
        <v/>
      </c>
      <c r="AN63" s="257" t="str">
        <f t="shared" si="2"/>
        <v/>
      </c>
      <c r="AO63" s="258" t="str">
        <f t="shared" si="2"/>
        <v/>
      </c>
      <c r="AP63" s="258" t="str">
        <f t="shared" si="2"/>
        <v/>
      </c>
      <c r="AQ63" s="258" t="str">
        <f t="shared" si="2"/>
        <v/>
      </c>
      <c r="AR63" s="258" t="str">
        <f t="shared" si="2"/>
        <v/>
      </c>
      <c r="AS63" s="258" t="str">
        <f t="shared" si="2"/>
        <v/>
      </c>
      <c r="AT63" s="259" t="str">
        <f t="shared" si="2"/>
        <v/>
      </c>
      <c r="AU63" s="257" t="str">
        <f t="shared" si="2"/>
        <v/>
      </c>
      <c r="AV63" s="258" t="str">
        <f t="shared" si="2"/>
        <v/>
      </c>
      <c r="AW63" s="258" t="str">
        <f t="shared" si="2"/>
        <v/>
      </c>
      <c r="AX63" s="290" t="str">
        <f>IF(SUMIF($F$22:$F$60, $M63, AX$22:AX$60)=0,"",SUMIF($F$22:$F$60, $M63, AX$22:AX$60))</f>
        <v/>
      </c>
      <c r="AY63" s="291"/>
      <c r="AZ63" s="292" t="str">
        <f t="shared" si="3"/>
        <v/>
      </c>
      <c r="BA63" s="293"/>
      <c r="BB63" s="284"/>
      <c r="BC63" s="285"/>
      <c r="BD63" s="285"/>
      <c r="BE63" s="285"/>
      <c r="BF63" s="286"/>
    </row>
    <row r="64" spans="2:58" ht="20.25" customHeight="1" x14ac:dyDescent="0.4">
      <c r="B64" s="254"/>
      <c r="C64" s="255"/>
      <c r="D64" s="255"/>
      <c r="E64" s="255"/>
      <c r="F64" s="185"/>
      <c r="G64" s="322"/>
      <c r="H64" s="322"/>
      <c r="I64" s="322"/>
      <c r="J64" s="322"/>
      <c r="K64" s="323"/>
      <c r="L64" s="260"/>
      <c r="M64" s="327" t="s">
        <v>61</v>
      </c>
      <c r="N64" s="328"/>
      <c r="O64" s="328"/>
      <c r="P64" s="328"/>
      <c r="Q64" s="328"/>
      <c r="R64" s="329"/>
      <c r="S64" s="257" t="str">
        <f t="shared" si="1"/>
        <v/>
      </c>
      <c r="T64" s="258" t="str">
        <f t="shared" si="1"/>
        <v/>
      </c>
      <c r="U64" s="258" t="str">
        <f>IF(SUMIF($F$22:$F$60, $M64, U$22:U$60)=0,"",SUMIF($F$22:$F$60, $M64, U$22:U$60))</f>
        <v/>
      </c>
      <c r="V64" s="258" t="str">
        <f t="shared" si="1"/>
        <v/>
      </c>
      <c r="W64" s="258" t="str">
        <f t="shared" si="1"/>
        <v/>
      </c>
      <c r="X64" s="258" t="str">
        <f t="shared" si="1"/>
        <v/>
      </c>
      <c r="Y64" s="259" t="str">
        <f t="shared" si="1"/>
        <v/>
      </c>
      <c r="Z64" s="257" t="str">
        <f t="shared" si="1"/>
        <v/>
      </c>
      <c r="AA64" s="258" t="str">
        <f t="shared" si="1"/>
        <v/>
      </c>
      <c r="AB64" s="258" t="str">
        <f t="shared" si="1"/>
        <v/>
      </c>
      <c r="AC64" s="258" t="str">
        <f t="shared" si="1"/>
        <v/>
      </c>
      <c r="AD64" s="258" t="str">
        <f t="shared" si="1"/>
        <v/>
      </c>
      <c r="AE64" s="258" t="str">
        <f t="shared" si="1"/>
        <v/>
      </c>
      <c r="AF64" s="259" t="str">
        <f t="shared" si="1"/>
        <v/>
      </c>
      <c r="AG64" s="257" t="str">
        <f t="shared" si="1"/>
        <v/>
      </c>
      <c r="AH64" s="258" t="str">
        <f t="shared" si="1"/>
        <v/>
      </c>
      <c r="AI64" s="258" t="str">
        <f t="shared" si="2"/>
        <v/>
      </c>
      <c r="AJ64" s="258" t="str">
        <f t="shared" si="2"/>
        <v/>
      </c>
      <c r="AK64" s="258" t="str">
        <f t="shared" si="2"/>
        <v/>
      </c>
      <c r="AL64" s="258" t="str">
        <f t="shared" si="2"/>
        <v/>
      </c>
      <c r="AM64" s="259" t="str">
        <f t="shared" si="2"/>
        <v/>
      </c>
      <c r="AN64" s="257" t="str">
        <f t="shared" si="2"/>
        <v/>
      </c>
      <c r="AO64" s="258" t="str">
        <f t="shared" si="2"/>
        <v/>
      </c>
      <c r="AP64" s="258" t="str">
        <f t="shared" si="2"/>
        <v/>
      </c>
      <c r="AQ64" s="258" t="str">
        <f t="shared" si="2"/>
        <v/>
      </c>
      <c r="AR64" s="258" t="str">
        <f t="shared" si="2"/>
        <v/>
      </c>
      <c r="AS64" s="258" t="str">
        <f t="shared" si="2"/>
        <v/>
      </c>
      <c r="AT64" s="259" t="str">
        <f t="shared" si="2"/>
        <v/>
      </c>
      <c r="AU64" s="257" t="str">
        <f t="shared" si="2"/>
        <v/>
      </c>
      <c r="AV64" s="258" t="str">
        <f t="shared" si="2"/>
        <v/>
      </c>
      <c r="AW64" s="258" t="str">
        <f t="shared" si="2"/>
        <v/>
      </c>
      <c r="AX64" s="290" t="str">
        <f>IF(SUMIF($F$22:$F$60, $M64, AX$22:AX$60)=0,"",SUMIF($F$22:$F$60, $M64, AX$22:AX$60))</f>
        <v/>
      </c>
      <c r="AY64" s="291"/>
      <c r="AZ64" s="292" t="str">
        <f t="shared" si="3"/>
        <v/>
      </c>
      <c r="BA64" s="293"/>
      <c r="BB64" s="284"/>
      <c r="BC64" s="285"/>
      <c r="BD64" s="285"/>
      <c r="BE64" s="285"/>
      <c r="BF64" s="286"/>
    </row>
    <row r="65" spans="1:73" ht="20.25" customHeight="1" x14ac:dyDescent="0.4">
      <c r="B65" s="52"/>
      <c r="C65" s="26"/>
      <c r="D65" s="26"/>
      <c r="E65" s="26"/>
      <c r="F65" s="26"/>
      <c r="G65" s="294" t="s">
        <v>208</v>
      </c>
      <c r="H65" s="294"/>
      <c r="I65" s="294"/>
      <c r="J65" s="294"/>
      <c r="K65" s="294"/>
      <c r="L65" s="294"/>
      <c r="M65" s="294"/>
      <c r="N65" s="294"/>
      <c r="O65" s="294"/>
      <c r="P65" s="294"/>
      <c r="Q65" s="294"/>
      <c r="R65" s="295"/>
      <c r="S65" s="235"/>
      <c r="T65" s="236"/>
      <c r="U65" s="236"/>
      <c r="V65" s="236"/>
      <c r="W65" s="236"/>
      <c r="X65" s="236"/>
      <c r="Y65" s="237"/>
      <c r="Z65" s="235"/>
      <c r="AA65" s="236"/>
      <c r="AB65" s="236"/>
      <c r="AC65" s="236"/>
      <c r="AD65" s="236"/>
      <c r="AE65" s="236"/>
      <c r="AF65" s="237"/>
      <c r="AG65" s="235"/>
      <c r="AH65" s="236"/>
      <c r="AI65" s="236"/>
      <c r="AJ65" s="236"/>
      <c r="AK65" s="236"/>
      <c r="AL65" s="236"/>
      <c r="AM65" s="237"/>
      <c r="AN65" s="235"/>
      <c r="AO65" s="236"/>
      <c r="AP65" s="236"/>
      <c r="AQ65" s="236"/>
      <c r="AR65" s="236"/>
      <c r="AS65" s="236"/>
      <c r="AT65" s="237"/>
      <c r="AU65" s="235"/>
      <c r="AV65" s="236"/>
      <c r="AW65" s="237"/>
      <c r="AX65" s="330"/>
      <c r="AY65" s="331"/>
      <c r="AZ65" s="331"/>
      <c r="BA65" s="332"/>
      <c r="BB65" s="284"/>
      <c r="BC65" s="285"/>
      <c r="BD65" s="285"/>
      <c r="BE65" s="285"/>
      <c r="BF65" s="286"/>
    </row>
    <row r="66" spans="1:73" ht="20.25" customHeight="1" thickBot="1" x14ac:dyDescent="0.45">
      <c r="B66" s="53"/>
      <c r="C66" s="110"/>
      <c r="D66" s="110"/>
      <c r="E66" s="110"/>
      <c r="F66" s="110"/>
      <c r="G66" s="339" t="s">
        <v>209</v>
      </c>
      <c r="H66" s="339"/>
      <c r="I66" s="339"/>
      <c r="J66" s="339"/>
      <c r="K66" s="339"/>
      <c r="L66" s="339"/>
      <c r="M66" s="339"/>
      <c r="N66" s="339"/>
      <c r="O66" s="339"/>
      <c r="P66" s="339"/>
      <c r="Q66" s="339"/>
      <c r="R66" s="340"/>
      <c r="S66" s="235"/>
      <c r="T66" s="236"/>
      <c r="U66" s="236"/>
      <c r="V66" s="236"/>
      <c r="W66" s="236"/>
      <c r="X66" s="236"/>
      <c r="Y66" s="237"/>
      <c r="Z66" s="235"/>
      <c r="AA66" s="236"/>
      <c r="AB66" s="236"/>
      <c r="AC66" s="236"/>
      <c r="AD66" s="236"/>
      <c r="AE66" s="236"/>
      <c r="AF66" s="237"/>
      <c r="AG66" s="235"/>
      <c r="AH66" s="236"/>
      <c r="AI66" s="236"/>
      <c r="AJ66" s="236"/>
      <c r="AK66" s="236"/>
      <c r="AL66" s="236"/>
      <c r="AM66" s="237"/>
      <c r="AN66" s="235"/>
      <c r="AO66" s="236"/>
      <c r="AP66" s="236"/>
      <c r="AQ66" s="236"/>
      <c r="AR66" s="236"/>
      <c r="AS66" s="236"/>
      <c r="AT66" s="237"/>
      <c r="AU66" s="235"/>
      <c r="AV66" s="236"/>
      <c r="AW66" s="237"/>
      <c r="AX66" s="333"/>
      <c r="AY66" s="334"/>
      <c r="AZ66" s="334"/>
      <c r="BA66" s="335"/>
      <c r="BB66" s="284"/>
      <c r="BC66" s="285"/>
      <c r="BD66" s="285"/>
      <c r="BE66" s="285"/>
      <c r="BF66" s="286"/>
    </row>
    <row r="67" spans="1:73" ht="18.75" customHeight="1" x14ac:dyDescent="0.4">
      <c r="B67" s="349" t="s">
        <v>210</v>
      </c>
      <c r="C67" s="350"/>
      <c r="D67" s="350"/>
      <c r="E67" s="350"/>
      <c r="F67" s="350"/>
      <c r="G67" s="350"/>
      <c r="H67" s="350"/>
      <c r="I67" s="350"/>
      <c r="J67" s="350"/>
      <c r="K67" s="351"/>
      <c r="L67" s="355" t="s">
        <v>60</v>
      </c>
      <c r="M67" s="355"/>
      <c r="N67" s="355"/>
      <c r="O67" s="355"/>
      <c r="P67" s="355"/>
      <c r="Q67" s="355"/>
      <c r="R67" s="356"/>
      <c r="S67" s="238" t="str">
        <f>IF($L67="","",IF(COUNTIFS($F$22:$F$60,$L67,S$22:S$60,"&gt;0")=0,"",COUNTIFS($F$22:$F$60,$L67,S$22:S$60,"&gt;0")))</f>
        <v/>
      </c>
      <c r="T67" s="239" t="str">
        <f t="shared" ref="T67:AW71" si="4">IF($L67="","",IF(COUNTIFS($F$22:$F$60,$L67,T$22:T$60,"&gt;0")=0,"",COUNTIFS($F$22:$F$60,$L67,T$22:T$60,"&gt;0")))</f>
        <v/>
      </c>
      <c r="U67" s="239" t="str">
        <f t="shared" si="4"/>
        <v/>
      </c>
      <c r="V67" s="239" t="str">
        <f t="shared" si="4"/>
        <v/>
      </c>
      <c r="W67" s="239" t="str">
        <f t="shared" si="4"/>
        <v/>
      </c>
      <c r="X67" s="239" t="str">
        <f t="shared" si="4"/>
        <v/>
      </c>
      <c r="Y67" s="240" t="str">
        <f t="shared" si="4"/>
        <v/>
      </c>
      <c r="Z67" s="241" t="str">
        <f t="shared" si="4"/>
        <v/>
      </c>
      <c r="AA67" s="239" t="str">
        <f t="shared" si="4"/>
        <v/>
      </c>
      <c r="AB67" s="239" t="str">
        <f t="shared" si="4"/>
        <v/>
      </c>
      <c r="AC67" s="239" t="str">
        <f t="shared" si="4"/>
        <v/>
      </c>
      <c r="AD67" s="239" t="str">
        <f t="shared" si="4"/>
        <v/>
      </c>
      <c r="AE67" s="239" t="str">
        <f t="shared" si="4"/>
        <v/>
      </c>
      <c r="AF67" s="240" t="str">
        <f t="shared" si="4"/>
        <v/>
      </c>
      <c r="AG67" s="239" t="str">
        <f t="shared" si="4"/>
        <v/>
      </c>
      <c r="AH67" s="239" t="str">
        <f t="shared" si="4"/>
        <v/>
      </c>
      <c r="AI67" s="239" t="str">
        <f t="shared" si="4"/>
        <v/>
      </c>
      <c r="AJ67" s="239" t="str">
        <f t="shared" si="4"/>
        <v/>
      </c>
      <c r="AK67" s="239" t="str">
        <f t="shared" si="4"/>
        <v/>
      </c>
      <c r="AL67" s="239" t="str">
        <f t="shared" si="4"/>
        <v/>
      </c>
      <c r="AM67" s="240" t="str">
        <f t="shared" si="4"/>
        <v/>
      </c>
      <c r="AN67" s="239" t="str">
        <f t="shared" si="4"/>
        <v/>
      </c>
      <c r="AO67" s="239" t="str">
        <f t="shared" si="4"/>
        <v/>
      </c>
      <c r="AP67" s="239" t="str">
        <f t="shared" si="4"/>
        <v/>
      </c>
      <c r="AQ67" s="239" t="str">
        <f t="shared" si="4"/>
        <v/>
      </c>
      <c r="AR67" s="239" t="str">
        <f t="shared" si="4"/>
        <v/>
      </c>
      <c r="AS67" s="239" t="str">
        <f t="shared" si="4"/>
        <v/>
      </c>
      <c r="AT67" s="240" t="str">
        <f t="shared" si="4"/>
        <v/>
      </c>
      <c r="AU67" s="239" t="str">
        <f t="shared" si="4"/>
        <v/>
      </c>
      <c r="AV67" s="239" t="str">
        <f t="shared" si="4"/>
        <v/>
      </c>
      <c r="AW67" s="240" t="str">
        <f t="shared" si="4"/>
        <v/>
      </c>
      <c r="AX67" s="333"/>
      <c r="AY67" s="334"/>
      <c r="AZ67" s="334"/>
      <c r="BA67" s="335"/>
      <c r="BB67" s="284"/>
      <c r="BC67" s="285"/>
      <c r="BD67" s="285"/>
      <c r="BE67" s="285"/>
      <c r="BF67" s="286"/>
    </row>
    <row r="68" spans="1:73" ht="18.75" customHeight="1" x14ac:dyDescent="0.4">
      <c r="B68" s="349"/>
      <c r="C68" s="350"/>
      <c r="D68" s="350"/>
      <c r="E68" s="350"/>
      <c r="F68" s="350"/>
      <c r="G68" s="350"/>
      <c r="H68" s="350"/>
      <c r="I68" s="350"/>
      <c r="J68" s="350"/>
      <c r="K68" s="351"/>
      <c r="L68" s="367" t="s">
        <v>5</v>
      </c>
      <c r="M68" s="367"/>
      <c r="N68" s="367"/>
      <c r="O68" s="367"/>
      <c r="P68" s="367"/>
      <c r="Q68" s="367"/>
      <c r="R68" s="368"/>
      <c r="S68" s="232" t="str">
        <f t="shared" ref="S68:AH71" si="5">IF($L68="","",IF(COUNTIFS($F$22:$F$60,$L68,S$22:S$60,"&gt;0")=0,"",COUNTIFS($F$22:$F$60,$L68,S$22:S$60,"&gt;0")))</f>
        <v/>
      </c>
      <c r="T68" s="233" t="str">
        <f>IF($L68="","",IF(COUNTIFS($F$22:$F$60,$L68,T$22:T$60,"&gt;0")=0,"",COUNTIFS($F$22:$F$60,$L68,T$22:T$60,"&gt;0")))</f>
        <v/>
      </c>
      <c r="U68" s="233" t="str">
        <f t="shared" si="5"/>
        <v/>
      </c>
      <c r="V68" s="233" t="str">
        <f t="shared" si="5"/>
        <v/>
      </c>
      <c r="W68" s="233" t="str">
        <f t="shared" si="5"/>
        <v/>
      </c>
      <c r="X68" s="233" t="str">
        <f t="shared" si="5"/>
        <v/>
      </c>
      <c r="Y68" s="234" t="str">
        <f t="shared" si="5"/>
        <v/>
      </c>
      <c r="Z68" s="242" t="str">
        <f t="shared" si="5"/>
        <v/>
      </c>
      <c r="AA68" s="233" t="str">
        <f t="shared" si="5"/>
        <v/>
      </c>
      <c r="AB68" s="233" t="str">
        <f t="shared" si="5"/>
        <v/>
      </c>
      <c r="AC68" s="233" t="str">
        <f t="shared" si="5"/>
        <v/>
      </c>
      <c r="AD68" s="233" t="str">
        <f t="shared" si="5"/>
        <v/>
      </c>
      <c r="AE68" s="233" t="str">
        <f t="shared" si="5"/>
        <v/>
      </c>
      <c r="AF68" s="234" t="str">
        <f t="shared" si="5"/>
        <v/>
      </c>
      <c r="AG68" s="233" t="str">
        <f t="shared" si="5"/>
        <v/>
      </c>
      <c r="AH68" s="233" t="str">
        <f t="shared" si="5"/>
        <v/>
      </c>
      <c r="AI68" s="233" t="str">
        <f t="shared" si="4"/>
        <v/>
      </c>
      <c r="AJ68" s="233" t="str">
        <f t="shared" si="4"/>
        <v/>
      </c>
      <c r="AK68" s="233" t="str">
        <f t="shared" si="4"/>
        <v/>
      </c>
      <c r="AL68" s="233" t="str">
        <f t="shared" si="4"/>
        <v/>
      </c>
      <c r="AM68" s="234" t="str">
        <f t="shared" si="4"/>
        <v/>
      </c>
      <c r="AN68" s="233" t="str">
        <f t="shared" si="4"/>
        <v/>
      </c>
      <c r="AO68" s="233" t="str">
        <f t="shared" si="4"/>
        <v/>
      </c>
      <c r="AP68" s="233" t="str">
        <f t="shared" si="4"/>
        <v/>
      </c>
      <c r="AQ68" s="233" t="str">
        <f t="shared" si="4"/>
        <v/>
      </c>
      <c r="AR68" s="233" t="str">
        <f t="shared" si="4"/>
        <v/>
      </c>
      <c r="AS68" s="233" t="str">
        <f t="shared" si="4"/>
        <v/>
      </c>
      <c r="AT68" s="234" t="str">
        <f t="shared" si="4"/>
        <v/>
      </c>
      <c r="AU68" s="233" t="str">
        <f t="shared" si="4"/>
        <v/>
      </c>
      <c r="AV68" s="233" t="str">
        <f t="shared" si="4"/>
        <v/>
      </c>
      <c r="AW68" s="234" t="str">
        <f t="shared" si="4"/>
        <v/>
      </c>
      <c r="AX68" s="333"/>
      <c r="AY68" s="334"/>
      <c r="AZ68" s="334"/>
      <c r="BA68" s="335"/>
      <c r="BB68" s="284"/>
      <c r="BC68" s="285"/>
      <c r="BD68" s="285"/>
      <c r="BE68" s="285"/>
      <c r="BF68" s="286"/>
    </row>
    <row r="69" spans="1:73" ht="18.75" customHeight="1" x14ac:dyDescent="0.4">
      <c r="B69" s="349"/>
      <c r="C69" s="350"/>
      <c r="D69" s="350"/>
      <c r="E69" s="350"/>
      <c r="F69" s="350"/>
      <c r="G69" s="350"/>
      <c r="H69" s="350"/>
      <c r="I69" s="350"/>
      <c r="J69" s="350"/>
      <c r="K69" s="351"/>
      <c r="L69" s="367" t="s">
        <v>61</v>
      </c>
      <c r="M69" s="367"/>
      <c r="N69" s="367"/>
      <c r="O69" s="367"/>
      <c r="P69" s="367"/>
      <c r="Q69" s="367"/>
      <c r="R69" s="368"/>
      <c r="S69" s="232" t="str">
        <f t="shared" si="5"/>
        <v/>
      </c>
      <c r="T69" s="233" t="str">
        <f t="shared" si="4"/>
        <v/>
      </c>
      <c r="U69" s="233" t="str">
        <f t="shared" si="4"/>
        <v/>
      </c>
      <c r="V69" s="233" t="str">
        <f t="shared" si="4"/>
        <v/>
      </c>
      <c r="W69" s="233" t="str">
        <f t="shared" si="4"/>
        <v/>
      </c>
      <c r="X69" s="233" t="str">
        <f>IF($L69="","",IF(COUNTIFS($F$22:$F$60,$L69,X$22:X$60,"&gt;0")=0,"",COUNTIFS($F$22:$F$60,$L69,X$22:X$60,"&gt;0")))</f>
        <v/>
      </c>
      <c r="Y69" s="234" t="str">
        <f t="shared" si="4"/>
        <v/>
      </c>
      <c r="Z69" s="242" t="str">
        <f t="shared" si="4"/>
        <v/>
      </c>
      <c r="AA69" s="233" t="str">
        <f t="shared" si="4"/>
        <v/>
      </c>
      <c r="AB69" s="233" t="str">
        <f t="shared" si="4"/>
        <v/>
      </c>
      <c r="AC69" s="233" t="str">
        <f t="shared" si="4"/>
        <v/>
      </c>
      <c r="AD69" s="233" t="str">
        <f t="shared" si="4"/>
        <v/>
      </c>
      <c r="AE69" s="233" t="str">
        <f t="shared" si="4"/>
        <v/>
      </c>
      <c r="AF69" s="234" t="str">
        <f t="shared" si="4"/>
        <v/>
      </c>
      <c r="AG69" s="233" t="str">
        <f t="shared" si="4"/>
        <v/>
      </c>
      <c r="AH69" s="233" t="str">
        <f t="shared" si="4"/>
        <v/>
      </c>
      <c r="AI69" s="233" t="str">
        <f t="shared" si="4"/>
        <v/>
      </c>
      <c r="AJ69" s="233" t="str">
        <f t="shared" si="4"/>
        <v/>
      </c>
      <c r="AK69" s="233" t="str">
        <f t="shared" si="4"/>
        <v/>
      </c>
      <c r="AL69" s="233" t="str">
        <f t="shared" si="4"/>
        <v/>
      </c>
      <c r="AM69" s="234" t="str">
        <f t="shared" si="4"/>
        <v/>
      </c>
      <c r="AN69" s="233" t="str">
        <f t="shared" si="4"/>
        <v/>
      </c>
      <c r="AO69" s="233" t="str">
        <f t="shared" si="4"/>
        <v/>
      </c>
      <c r="AP69" s="233" t="str">
        <f t="shared" si="4"/>
        <v/>
      </c>
      <c r="AQ69" s="233" t="str">
        <f t="shared" si="4"/>
        <v/>
      </c>
      <c r="AR69" s="233" t="str">
        <f t="shared" si="4"/>
        <v/>
      </c>
      <c r="AS69" s="233" t="str">
        <f t="shared" si="4"/>
        <v/>
      </c>
      <c r="AT69" s="234" t="str">
        <f t="shared" si="4"/>
        <v/>
      </c>
      <c r="AU69" s="233" t="str">
        <f t="shared" si="4"/>
        <v/>
      </c>
      <c r="AV69" s="233" t="str">
        <f t="shared" si="4"/>
        <v/>
      </c>
      <c r="AW69" s="234" t="str">
        <f t="shared" si="4"/>
        <v/>
      </c>
      <c r="AX69" s="333"/>
      <c r="AY69" s="334"/>
      <c r="AZ69" s="334"/>
      <c r="BA69" s="335"/>
      <c r="BB69" s="284"/>
      <c r="BC69" s="285"/>
      <c r="BD69" s="285"/>
      <c r="BE69" s="285"/>
      <c r="BF69" s="286"/>
    </row>
    <row r="70" spans="1:73" ht="18.75" customHeight="1" x14ac:dyDescent="0.4">
      <c r="B70" s="349"/>
      <c r="C70" s="350"/>
      <c r="D70" s="350"/>
      <c r="E70" s="350"/>
      <c r="F70" s="350"/>
      <c r="G70" s="350"/>
      <c r="H70" s="350"/>
      <c r="I70" s="350"/>
      <c r="J70" s="350"/>
      <c r="K70" s="351"/>
      <c r="L70" s="367" t="s">
        <v>62</v>
      </c>
      <c r="M70" s="367"/>
      <c r="N70" s="367"/>
      <c r="O70" s="367"/>
      <c r="P70" s="367"/>
      <c r="Q70" s="367"/>
      <c r="R70" s="368"/>
      <c r="S70" s="232" t="str">
        <f t="shared" si="5"/>
        <v/>
      </c>
      <c r="T70" s="233" t="str">
        <f t="shared" si="4"/>
        <v/>
      </c>
      <c r="U70" s="233" t="str">
        <f t="shared" si="4"/>
        <v/>
      </c>
      <c r="V70" s="233" t="str">
        <f t="shared" si="4"/>
        <v/>
      </c>
      <c r="W70" s="233" t="str">
        <f t="shared" si="4"/>
        <v/>
      </c>
      <c r="X70" s="233" t="str">
        <f t="shared" si="4"/>
        <v/>
      </c>
      <c r="Y70" s="234" t="str">
        <f t="shared" si="4"/>
        <v/>
      </c>
      <c r="Z70" s="242" t="str">
        <f t="shared" si="4"/>
        <v/>
      </c>
      <c r="AA70" s="233" t="str">
        <f t="shared" si="4"/>
        <v/>
      </c>
      <c r="AB70" s="233" t="str">
        <f t="shared" si="4"/>
        <v/>
      </c>
      <c r="AC70" s="233" t="str">
        <f t="shared" si="4"/>
        <v/>
      </c>
      <c r="AD70" s="233" t="str">
        <f t="shared" si="4"/>
        <v/>
      </c>
      <c r="AE70" s="233" t="str">
        <f t="shared" si="4"/>
        <v/>
      </c>
      <c r="AF70" s="234" t="str">
        <f t="shared" si="4"/>
        <v/>
      </c>
      <c r="AG70" s="233" t="str">
        <f t="shared" si="4"/>
        <v/>
      </c>
      <c r="AH70" s="233" t="str">
        <f t="shared" si="4"/>
        <v/>
      </c>
      <c r="AI70" s="233" t="str">
        <f t="shared" si="4"/>
        <v/>
      </c>
      <c r="AJ70" s="233" t="str">
        <f t="shared" si="4"/>
        <v/>
      </c>
      <c r="AK70" s="233" t="str">
        <f t="shared" si="4"/>
        <v/>
      </c>
      <c r="AL70" s="233" t="str">
        <f t="shared" si="4"/>
        <v/>
      </c>
      <c r="AM70" s="234" t="str">
        <f t="shared" si="4"/>
        <v/>
      </c>
      <c r="AN70" s="233" t="str">
        <f t="shared" si="4"/>
        <v/>
      </c>
      <c r="AO70" s="233" t="str">
        <f t="shared" si="4"/>
        <v/>
      </c>
      <c r="AP70" s="233" t="str">
        <f t="shared" si="4"/>
        <v/>
      </c>
      <c r="AQ70" s="233" t="str">
        <f t="shared" si="4"/>
        <v/>
      </c>
      <c r="AR70" s="233" t="str">
        <f t="shared" si="4"/>
        <v/>
      </c>
      <c r="AS70" s="233" t="str">
        <f t="shared" si="4"/>
        <v/>
      </c>
      <c r="AT70" s="234" t="str">
        <f t="shared" si="4"/>
        <v/>
      </c>
      <c r="AU70" s="233" t="str">
        <f t="shared" si="4"/>
        <v/>
      </c>
      <c r="AV70" s="233" t="str">
        <f t="shared" si="4"/>
        <v/>
      </c>
      <c r="AW70" s="234" t="str">
        <f t="shared" si="4"/>
        <v/>
      </c>
      <c r="AX70" s="333"/>
      <c r="AY70" s="334"/>
      <c r="AZ70" s="334"/>
      <c r="BA70" s="335"/>
      <c r="BB70" s="284"/>
      <c r="BC70" s="285"/>
      <c r="BD70" s="285"/>
      <c r="BE70" s="285"/>
      <c r="BF70" s="286"/>
    </row>
    <row r="71" spans="1:73" ht="18.75" customHeight="1" thickBot="1" x14ac:dyDescent="0.45">
      <c r="B71" s="352"/>
      <c r="C71" s="353"/>
      <c r="D71" s="353"/>
      <c r="E71" s="353"/>
      <c r="F71" s="353"/>
      <c r="G71" s="353"/>
      <c r="H71" s="353"/>
      <c r="I71" s="353"/>
      <c r="J71" s="353"/>
      <c r="K71" s="354"/>
      <c r="L71" s="369"/>
      <c r="M71" s="369"/>
      <c r="N71" s="369"/>
      <c r="O71" s="369"/>
      <c r="P71" s="369"/>
      <c r="Q71" s="369"/>
      <c r="R71" s="370"/>
      <c r="S71" s="243" t="str">
        <f t="shared" si="5"/>
        <v/>
      </c>
      <c r="T71" s="244" t="str">
        <f t="shared" si="4"/>
        <v/>
      </c>
      <c r="U71" s="244" t="str">
        <f t="shared" si="4"/>
        <v/>
      </c>
      <c r="V71" s="244" t="str">
        <f t="shared" si="4"/>
        <v/>
      </c>
      <c r="W71" s="244" t="str">
        <f t="shared" si="4"/>
        <v/>
      </c>
      <c r="X71" s="244" t="str">
        <f t="shared" si="4"/>
        <v/>
      </c>
      <c r="Y71" s="245" t="str">
        <f t="shared" si="4"/>
        <v/>
      </c>
      <c r="Z71" s="24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336"/>
      <c r="AY71" s="337"/>
      <c r="AZ71" s="337"/>
      <c r="BA71" s="338"/>
      <c r="BB71" s="287"/>
      <c r="BC71" s="288"/>
      <c r="BD71" s="288"/>
      <c r="BE71" s="288"/>
      <c r="BF71" s="289"/>
    </row>
    <row r="72" spans="1:73" ht="13.5" customHeight="1" x14ac:dyDescent="0.4">
      <c r="C72" s="24"/>
      <c r="D72" s="24"/>
      <c r="E72" s="24"/>
      <c r="F72" s="24"/>
      <c r="G72" s="32"/>
      <c r="H72" s="33"/>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59">
    <mergeCell ref="P41:R41"/>
    <mergeCell ref="AX41:AY41"/>
    <mergeCell ref="AZ41:BA41"/>
    <mergeCell ref="AX50:AY50"/>
    <mergeCell ref="AZ50:BA50"/>
    <mergeCell ref="P51:R51"/>
    <mergeCell ref="AX51:AY51"/>
    <mergeCell ref="AZ51:BA51"/>
    <mergeCell ref="AX43:AY43"/>
    <mergeCell ref="AZ42:BA42"/>
    <mergeCell ref="AX6:AY6"/>
    <mergeCell ref="BB6:BC6"/>
    <mergeCell ref="AX22:AY22"/>
    <mergeCell ref="AZ22:BA22"/>
    <mergeCell ref="AX23:AY23"/>
    <mergeCell ref="AZ23:BA23"/>
    <mergeCell ref="AX24:AY24"/>
    <mergeCell ref="AZ24:BA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AX25:AY25"/>
    <mergeCell ref="AZ25:BA25"/>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P33:R33"/>
    <mergeCell ref="AX33:AY33"/>
    <mergeCell ref="AZ33:BA33"/>
    <mergeCell ref="B31:B33"/>
    <mergeCell ref="C31:E33"/>
    <mergeCell ref="G31:G33"/>
    <mergeCell ref="H31:K33"/>
    <mergeCell ref="L31:O33"/>
    <mergeCell ref="P31:R31"/>
    <mergeCell ref="B28:B30"/>
    <mergeCell ref="C28:E30"/>
    <mergeCell ref="G28:G30"/>
    <mergeCell ref="H28:K30"/>
    <mergeCell ref="L28:O30"/>
    <mergeCell ref="P28:R28"/>
    <mergeCell ref="P32:R32"/>
    <mergeCell ref="AX32:AY32"/>
    <mergeCell ref="AZ32:BA32"/>
    <mergeCell ref="P29:R29"/>
    <mergeCell ref="AX29:AY29"/>
    <mergeCell ref="AZ29:BA29"/>
    <mergeCell ref="P30:R30"/>
    <mergeCell ref="AX30:AY30"/>
    <mergeCell ref="AZ30:BA30"/>
    <mergeCell ref="B40:B42"/>
    <mergeCell ref="C40:E42"/>
    <mergeCell ref="G40:G42"/>
    <mergeCell ref="H40:K42"/>
    <mergeCell ref="L40:O42"/>
    <mergeCell ref="P40:R40"/>
    <mergeCell ref="AX37:AY37"/>
    <mergeCell ref="AZ37:BA37"/>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P42:R42"/>
    <mergeCell ref="AX42:AY42"/>
    <mergeCell ref="AX44:AY44"/>
    <mergeCell ref="AZ44:BA44"/>
    <mergeCell ref="P45:R45"/>
    <mergeCell ref="AX45:AY45"/>
    <mergeCell ref="AZ45:BA45"/>
    <mergeCell ref="P47:R47"/>
    <mergeCell ref="AX47:AY47"/>
    <mergeCell ref="AZ47:BA47"/>
    <mergeCell ref="P43:R43"/>
    <mergeCell ref="AX46:AY46"/>
    <mergeCell ref="AZ46:BA46"/>
    <mergeCell ref="AZ43:BA43"/>
    <mergeCell ref="AX48:AY48"/>
    <mergeCell ref="AZ48:BA48"/>
    <mergeCell ref="AX49:AY49"/>
    <mergeCell ref="AZ49:BA49"/>
    <mergeCell ref="B46:B48"/>
    <mergeCell ref="C46:E48"/>
    <mergeCell ref="G46:G48"/>
    <mergeCell ref="H46:K48"/>
    <mergeCell ref="L46:O48"/>
    <mergeCell ref="P46:R46"/>
    <mergeCell ref="B49:B51"/>
    <mergeCell ref="C49:E51"/>
    <mergeCell ref="G49:G51"/>
    <mergeCell ref="H49:K51"/>
    <mergeCell ref="L49:O51"/>
    <mergeCell ref="P50:R50"/>
    <mergeCell ref="P49:R49"/>
    <mergeCell ref="P48:R48"/>
    <mergeCell ref="AX59:AY59"/>
    <mergeCell ref="AZ59:BA59"/>
    <mergeCell ref="P60:R60"/>
    <mergeCell ref="B58:B60"/>
    <mergeCell ref="C58:E60"/>
    <mergeCell ref="B55:B57"/>
    <mergeCell ref="C55:E57"/>
    <mergeCell ref="G55:G57"/>
    <mergeCell ref="H55:K57"/>
    <mergeCell ref="L68:R68"/>
    <mergeCell ref="L69:R69"/>
    <mergeCell ref="L70:R70"/>
    <mergeCell ref="L71:R71"/>
    <mergeCell ref="L55:O57"/>
    <mergeCell ref="B43:B45"/>
    <mergeCell ref="C43:E45"/>
    <mergeCell ref="G43:G45"/>
    <mergeCell ref="H43:K45"/>
    <mergeCell ref="L43:O45"/>
    <mergeCell ref="P53:R53"/>
    <mergeCell ref="P54:R54"/>
    <mergeCell ref="B52:B54"/>
    <mergeCell ref="C52:E54"/>
    <mergeCell ref="G52:G54"/>
    <mergeCell ref="H52:K54"/>
    <mergeCell ref="L52:O54"/>
    <mergeCell ref="P52:R52"/>
    <mergeCell ref="P59:R59"/>
    <mergeCell ref="P44:R44"/>
    <mergeCell ref="AX52:AY52"/>
    <mergeCell ref="AZ52:BA52"/>
    <mergeCell ref="AX55:AY55"/>
    <mergeCell ref="AZ55:BA55"/>
    <mergeCell ref="P56:R56"/>
    <mergeCell ref="AX56:AY56"/>
    <mergeCell ref="AZ56:BA56"/>
    <mergeCell ref="P57:R57"/>
    <mergeCell ref="AX57:AY57"/>
    <mergeCell ref="AZ57:BA57"/>
    <mergeCell ref="P55:R55"/>
    <mergeCell ref="AX53:AY53"/>
    <mergeCell ref="AZ53:BA53"/>
    <mergeCell ref="AX54:AY54"/>
    <mergeCell ref="AZ54:BA54"/>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 ref="AX65:BA71"/>
    <mergeCell ref="G66:R66"/>
    <mergeCell ref="AX58:AY58"/>
    <mergeCell ref="AZ58:BA58"/>
    <mergeCell ref="AX64:AY64"/>
    <mergeCell ref="AZ64:BA64"/>
    <mergeCell ref="AX60:AY60"/>
    <mergeCell ref="AZ60:BA60"/>
    <mergeCell ref="B67:K71"/>
    <mergeCell ref="L67:R67"/>
    <mergeCell ref="BB22:BF23"/>
    <mergeCell ref="BB24:BF24"/>
    <mergeCell ref="BB25:BF26"/>
    <mergeCell ref="BB27:BF27"/>
    <mergeCell ref="BB28:BF29"/>
    <mergeCell ref="BB30:BF30"/>
    <mergeCell ref="BB31:BF32"/>
    <mergeCell ref="BB33:BF33"/>
    <mergeCell ref="BB34:BF35"/>
    <mergeCell ref="BB49:BF50"/>
    <mergeCell ref="BB51:BF51"/>
    <mergeCell ref="BB52:BF53"/>
    <mergeCell ref="BB54:BF54"/>
    <mergeCell ref="BB55:BF56"/>
    <mergeCell ref="BB57:BF57"/>
    <mergeCell ref="BB58:BF59"/>
    <mergeCell ref="BB60:BF60"/>
    <mergeCell ref="BB36:BF36"/>
    <mergeCell ref="BB37:BF38"/>
    <mergeCell ref="BB39:BF39"/>
    <mergeCell ref="BB40:BF41"/>
    <mergeCell ref="BB42:BF42"/>
    <mergeCell ref="BB43:BF44"/>
    <mergeCell ref="BB45:BF45"/>
    <mergeCell ref="BB46:BF47"/>
    <mergeCell ref="BB48:BF48"/>
  </mergeCells>
  <phoneticPr fontId="2"/>
  <conditionalFormatting sqref="S24 S65:BA71">
    <cfRule type="expression" dxfId="549" priority="784">
      <formula>INDIRECT(ADDRESS(ROW(),COLUMN()))=TRUNC(INDIRECT(ADDRESS(ROW(),COLUMN())))</formula>
    </cfRule>
  </conditionalFormatting>
  <conditionalFormatting sqref="S23">
    <cfRule type="expression" dxfId="548" priority="783">
      <formula>INDIRECT(ADDRESS(ROW(),COLUMN()))=TRUNC(INDIRECT(ADDRESS(ROW(),COLUMN())))</formula>
    </cfRule>
  </conditionalFormatting>
  <conditionalFormatting sqref="T24:Y24">
    <cfRule type="expression" dxfId="547" priority="782">
      <formula>INDIRECT(ADDRESS(ROW(),COLUMN()))=TRUNC(INDIRECT(ADDRESS(ROW(),COLUMN())))</formula>
    </cfRule>
  </conditionalFormatting>
  <conditionalFormatting sqref="T23:Y23">
    <cfRule type="expression" dxfId="546" priority="781">
      <formula>INDIRECT(ADDRESS(ROW(),COLUMN()))=TRUNC(INDIRECT(ADDRESS(ROW(),COLUMN())))</formula>
    </cfRule>
  </conditionalFormatting>
  <conditionalFormatting sqref="AX23:BA24">
    <cfRule type="expression" dxfId="545" priority="764">
      <formula>INDIRECT(ADDRESS(ROW(),COLUMN()))=TRUNC(INDIRECT(ADDRESS(ROW(),COLUMN())))</formula>
    </cfRule>
  </conditionalFormatting>
  <conditionalFormatting sqref="BC14:BD14">
    <cfRule type="expression" dxfId="544" priority="510">
      <formula>INDIRECT(ADDRESS(ROW(),COLUMN()))=TRUNC(INDIRECT(ADDRESS(ROW(),COLUMN())))</formula>
    </cfRule>
  </conditionalFormatting>
  <conditionalFormatting sqref="Z24">
    <cfRule type="expression" dxfId="543" priority="509">
      <formula>INDIRECT(ADDRESS(ROW(),COLUMN()))=TRUNC(INDIRECT(ADDRESS(ROW(),COLUMN())))</formula>
    </cfRule>
  </conditionalFormatting>
  <conditionalFormatting sqref="Z23">
    <cfRule type="expression" dxfId="542" priority="508">
      <formula>INDIRECT(ADDRESS(ROW(),COLUMN()))=TRUNC(INDIRECT(ADDRESS(ROW(),COLUMN())))</formula>
    </cfRule>
  </conditionalFormatting>
  <conditionalFormatting sqref="AA24:AF24">
    <cfRule type="expression" dxfId="541" priority="507">
      <formula>INDIRECT(ADDRESS(ROW(),COLUMN()))=TRUNC(INDIRECT(ADDRESS(ROW(),COLUMN())))</formula>
    </cfRule>
  </conditionalFormatting>
  <conditionalFormatting sqref="AA23:AF23">
    <cfRule type="expression" dxfId="540" priority="506">
      <formula>INDIRECT(ADDRESS(ROW(),COLUMN()))=TRUNC(INDIRECT(ADDRESS(ROW(),COLUMN())))</formula>
    </cfRule>
  </conditionalFormatting>
  <conditionalFormatting sqref="AG24">
    <cfRule type="expression" dxfId="539" priority="505">
      <formula>INDIRECT(ADDRESS(ROW(),COLUMN()))=TRUNC(INDIRECT(ADDRESS(ROW(),COLUMN())))</formula>
    </cfRule>
  </conditionalFormatting>
  <conditionalFormatting sqref="AG23">
    <cfRule type="expression" dxfId="538" priority="504">
      <formula>INDIRECT(ADDRESS(ROW(),COLUMN()))=TRUNC(INDIRECT(ADDRESS(ROW(),COLUMN())))</formula>
    </cfRule>
  </conditionalFormatting>
  <conditionalFormatting sqref="AH24:AM24">
    <cfRule type="expression" dxfId="537" priority="503">
      <formula>INDIRECT(ADDRESS(ROW(),COLUMN()))=TRUNC(INDIRECT(ADDRESS(ROW(),COLUMN())))</formula>
    </cfRule>
  </conditionalFormatting>
  <conditionalFormatting sqref="AH23:AM23">
    <cfRule type="expression" dxfId="536" priority="502">
      <formula>INDIRECT(ADDRESS(ROW(),COLUMN()))=TRUNC(INDIRECT(ADDRESS(ROW(),COLUMN())))</formula>
    </cfRule>
  </conditionalFormatting>
  <conditionalFormatting sqref="AN24">
    <cfRule type="expression" dxfId="535" priority="501">
      <formula>INDIRECT(ADDRESS(ROW(),COLUMN()))=TRUNC(INDIRECT(ADDRESS(ROW(),COLUMN())))</formula>
    </cfRule>
  </conditionalFormatting>
  <conditionalFormatting sqref="AN23">
    <cfRule type="expression" dxfId="534" priority="500">
      <formula>INDIRECT(ADDRESS(ROW(),COLUMN()))=TRUNC(INDIRECT(ADDRESS(ROW(),COLUMN())))</formula>
    </cfRule>
  </conditionalFormatting>
  <conditionalFormatting sqref="AO24:AT24">
    <cfRule type="expression" dxfId="533" priority="499">
      <formula>INDIRECT(ADDRESS(ROW(),COLUMN()))=TRUNC(INDIRECT(ADDRESS(ROW(),COLUMN())))</formula>
    </cfRule>
  </conditionalFormatting>
  <conditionalFormatting sqref="AO23:AT23">
    <cfRule type="expression" dxfId="532" priority="498">
      <formula>INDIRECT(ADDRESS(ROW(),COLUMN()))=TRUNC(INDIRECT(ADDRESS(ROW(),COLUMN())))</formula>
    </cfRule>
  </conditionalFormatting>
  <conditionalFormatting sqref="AU24">
    <cfRule type="expression" dxfId="531" priority="497">
      <formula>INDIRECT(ADDRESS(ROW(),COLUMN()))=TRUNC(INDIRECT(ADDRESS(ROW(),COLUMN())))</formula>
    </cfRule>
  </conditionalFormatting>
  <conditionalFormatting sqref="AU23">
    <cfRule type="expression" dxfId="530" priority="496">
      <formula>INDIRECT(ADDRESS(ROW(),COLUMN()))=TRUNC(INDIRECT(ADDRESS(ROW(),COLUMN())))</formula>
    </cfRule>
  </conditionalFormatting>
  <conditionalFormatting sqref="AV24:AW24">
    <cfRule type="expression" dxfId="529" priority="495">
      <formula>INDIRECT(ADDRESS(ROW(),COLUMN()))=TRUNC(INDIRECT(ADDRESS(ROW(),COLUMN())))</formula>
    </cfRule>
  </conditionalFormatting>
  <conditionalFormatting sqref="AV23:AW23">
    <cfRule type="expression" dxfId="528" priority="494">
      <formula>INDIRECT(ADDRESS(ROW(),COLUMN()))=TRUNC(INDIRECT(ADDRESS(ROW(),COLUMN())))</formula>
    </cfRule>
  </conditionalFormatting>
  <conditionalFormatting sqref="S27">
    <cfRule type="expression" dxfId="527" priority="253">
      <formula>INDIRECT(ADDRESS(ROW(),COLUMN()))=TRUNC(INDIRECT(ADDRESS(ROW(),COLUMN())))</formula>
    </cfRule>
  </conditionalFormatting>
  <conditionalFormatting sqref="S26">
    <cfRule type="expression" dxfId="526" priority="252">
      <formula>INDIRECT(ADDRESS(ROW(),COLUMN()))=TRUNC(INDIRECT(ADDRESS(ROW(),COLUMN())))</formula>
    </cfRule>
  </conditionalFormatting>
  <conditionalFormatting sqref="T27:Y27">
    <cfRule type="expression" dxfId="525" priority="251">
      <formula>INDIRECT(ADDRESS(ROW(),COLUMN()))=TRUNC(INDIRECT(ADDRESS(ROW(),COLUMN())))</formula>
    </cfRule>
  </conditionalFormatting>
  <conditionalFormatting sqref="T26:Y26">
    <cfRule type="expression" dxfId="524" priority="250">
      <formula>INDIRECT(ADDRESS(ROW(),COLUMN()))=TRUNC(INDIRECT(ADDRESS(ROW(),COLUMN())))</formula>
    </cfRule>
  </conditionalFormatting>
  <conditionalFormatting sqref="AX26:BA27">
    <cfRule type="expression" dxfId="523" priority="249">
      <formula>INDIRECT(ADDRESS(ROW(),COLUMN()))=TRUNC(INDIRECT(ADDRESS(ROW(),COLUMN())))</formula>
    </cfRule>
  </conditionalFormatting>
  <conditionalFormatting sqref="Z27">
    <cfRule type="expression" dxfId="522" priority="248">
      <formula>INDIRECT(ADDRESS(ROW(),COLUMN()))=TRUNC(INDIRECT(ADDRESS(ROW(),COLUMN())))</formula>
    </cfRule>
  </conditionalFormatting>
  <conditionalFormatting sqref="Z26">
    <cfRule type="expression" dxfId="521" priority="247">
      <formula>INDIRECT(ADDRESS(ROW(),COLUMN()))=TRUNC(INDIRECT(ADDRESS(ROW(),COLUMN())))</formula>
    </cfRule>
  </conditionalFormatting>
  <conditionalFormatting sqref="AA27:AF27">
    <cfRule type="expression" dxfId="520" priority="246">
      <formula>INDIRECT(ADDRESS(ROW(),COLUMN()))=TRUNC(INDIRECT(ADDRESS(ROW(),COLUMN())))</formula>
    </cfRule>
  </conditionalFormatting>
  <conditionalFormatting sqref="AA26:AF26">
    <cfRule type="expression" dxfId="519" priority="245">
      <formula>INDIRECT(ADDRESS(ROW(),COLUMN()))=TRUNC(INDIRECT(ADDRESS(ROW(),COLUMN())))</formula>
    </cfRule>
  </conditionalFormatting>
  <conditionalFormatting sqref="AG27">
    <cfRule type="expression" dxfId="518" priority="244">
      <formula>INDIRECT(ADDRESS(ROW(),COLUMN()))=TRUNC(INDIRECT(ADDRESS(ROW(),COLUMN())))</formula>
    </cfRule>
  </conditionalFormatting>
  <conditionalFormatting sqref="AG26">
    <cfRule type="expression" dxfId="517" priority="243">
      <formula>INDIRECT(ADDRESS(ROW(),COLUMN()))=TRUNC(INDIRECT(ADDRESS(ROW(),COLUMN())))</formula>
    </cfRule>
  </conditionalFormatting>
  <conditionalFormatting sqref="AH27:AM27">
    <cfRule type="expression" dxfId="516" priority="242">
      <formula>INDIRECT(ADDRESS(ROW(),COLUMN()))=TRUNC(INDIRECT(ADDRESS(ROW(),COLUMN())))</formula>
    </cfRule>
  </conditionalFormatting>
  <conditionalFormatting sqref="AH26:AM26">
    <cfRule type="expression" dxfId="515" priority="241">
      <formula>INDIRECT(ADDRESS(ROW(),COLUMN()))=TRUNC(INDIRECT(ADDRESS(ROW(),COLUMN())))</formula>
    </cfRule>
  </conditionalFormatting>
  <conditionalFormatting sqref="AN27">
    <cfRule type="expression" dxfId="514" priority="240">
      <formula>INDIRECT(ADDRESS(ROW(),COLUMN()))=TRUNC(INDIRECT(ADDRESS(ROW(),COLUMN())))</formula>
    </cfRule>
  </conditionalFormatting>
  <conditionalFormatting sqref="AN26">
    <cfRule type="expression" dxfId="513" priority="239">
      <formula>INDIRECT(ADDRESS(ROW(),COLUMN()))=TRUNC(INDIRECT(ADDRESS(ROW(),COLUMN())))</formula>
    </cfRule>
  </conditionalFormatting>
  <conditionalFormatting sqref="AO27:AT27">
    <cfRule type="expression" dxfId="512" priority="238">
      <formula>INDIRECT(ADDRESS(ROW(),COLUMN()))=TRUNC(INDIRECT(ADDRESS(ROW(),COLUMN())))</formula>
    </cfRule>
  </conditionalFormatting>
  <conditionalFormatting sqref="AO26:AT26">
    <cfRule type="expression" dxfId="511" priority="237">
      <formula>INDIRECT(ADDRESS(ROW(),COLUMN()))=TRUNC(INDIRECT(ADDRESS(ROW(),COLUMN())))</formula>
    </cfRule>
  </conditionalFormatting>
  <conditionalFormatting sqref="AU27">
    <cfRule type="expression" dxfId="510" priority="236">
      <formula>INDIRECT(ADDRESS(ROW(),COLUMN()))=TRUNC(INDIRECT(ADDRESS(ROW(),COLUMN())))</formula>
    </cfRule>
  </conditionalFormatting>
  <conditionalFormatting sqref="AU26">
    <cfRule type="expression" dxfId="509" priority="235">
      <formula>INDIRECT(ADDRESS(ROW(),COLUMN()))=TRUNC(INDIRECT(ADDRESS(ROW(),COLUMN())))</formula>
    </cfRule>
  </conditionalFormatting>
  <conditionalFormatting sqref="AV27:AW27">
    <cfRule type="expression" dxfId="508" priority="234">
      <formula>INDIRECT(ADDRESS(ROW(),COLUMN()))=TRUNC(INDIRECT(ADDRESS(ROW(),COLUMN())))</formula>
    </cfRule>
  </conditionalFormatting>
  <conditionalFormatting sqref="AV26:AW26">
    <cfRule type="expression" dxfId="507" priority="233">
      <formula>INDIRECT(ADDRESS(ROW(),COLUMN()))=TRUNC(INDIRECT(ADDRESS(ROW(),COLUMN())))</formula>
    </cfRule>
  </conditionalFormatting>
  <conditionalFormatting sqref="S30">
    <cfRule type="expression" dxfId="506" priority="232">
      <formula>INDIRECT(ADDRESS(ROW(),COLUMN()))=TRUNC(INDIRECT(ADDRESS(ROW(),COLUMN())))</formula>
    </cfRule>
  </conditionalFormatting>
  <conditionalFormatting sqref="S29">
    <cfRule type="expression" dxfId="505" priority="231">
      <formula>INDIRECT(ADDRESS(ROW(),COLUMN()))=TRUNC(INDIRECT(ADDRESS(ROW(),COLUMN())))</formula>
    </cfRule>
  </conditionalFormatting>
  <conditionalFormatting sqref="T30:Y30">
    <cfRule type="expression" dxfId="504" priority="230">
      <formula>INDIRECT(ADDRESS(ROW(),COLUMN()))=TRUNC(INDIRECT(ADDRESS(ROW(),COLUMN())))</formula>
    </cfRule>
  </conditionalFormatting>
  <conditionalFormatting sqref="T29:Y29">
    <cfRule type="expression" dxfId="503" priority="229">
      <formula>INDIRECT(ADDRESS(ROW(),COLUMN()))=TRUNC(INDIRECT(ADDRESS(ROW(),COLUMN())))</formula>
    </cfRule>
  </conditionalFormatting>
  <conditionalFormatting sqref="AX29:BA30">
    <cfRule type="expression" dxfId="502" priority="228">
      <formula>INDIRECT(ADDRESS(ROW(),COLUMN()))=TRUNC(INDIRECT(ADDRESS(ROW(),COLUMN())))</formula>
    </cfRule>
  </conditionalFormatting>
  <conditionalFormatting sqref="Z30">
    <cfRule type="expression" dxfId="501" priority="227">
      <formula>INDIRECT(ADDRESS(ROW(),COLUMN()))=TRUNC(INDIRECT(ADDRESS(ROW(),COLUMN())))</formula>
    </cfRule>
  </conditionalFormatting>
  <conditionalFormatting sqref="Z29">
    <cfRule type="expression" dxfId="500" priority="226">
      <formula>INDIRECT(ADDRESS(ROW(),COLUMN()))=TRUNC(INDIRECT(ADDRESS(ROW(),COLUMN())))</formula>
    </cfRule>
  </conditionalFormatting>
  <conditionalFormatting sqref="AA30:AF30">
    <cfRule type="expression" dxfId="499" priority="225">
      <formula>INDIRECT(ADDRESS(ROW(),COLUMN()))=TRUNC(INDIRECT(ADDRESS(ROW(),COLUMN())))</formula>
    </cfRule>
  </conditionalFormatting>
  <conditionalFormatting sqref="AA29:AF29">
    <cfRule type="expression" dxfId="498" priority="224">
      <formula>INDIRECT(ADDRESS(ROW(),COLUMN()))=TRUNC(INDIRECT(ADDRESS(ROW(),COLUMN())))</formula>
    </cfRule>
  </conditionalFormatting>
  <conditionalFormatting sqref="AG30">
    <cfRule type="expression" dxfId="497" priority="223">
      <formula>INDIRECT(ADDRESS(ROW(),COLUMN()))=TRUNC(INDIRECT(ADDRESS(ROW(),COLUMN())))</formula>
    </cfRule>
  </conditionalFormatting>
  <conditionalFormatting sqref="AG29">
    <cfRule type="expression" dxfId="496" priority="222">
      <formula>INDIRECT(ADDRESS(ROW(),COLUMN()))=TRUNC(INDIRECT(ADDRESS(ROW(),COLUMN())))</formula>
    </cfRule>
  </conditionalFormatting>
  <conditionalFormatting sqref="AH30:AM30">
    <cfRule type="expression" dxfId="495" priority="221">
      <formula>INDIRECT(ADDRESS(ROW(),COLUMN()))=TRUNC(INDIRECT(ADDRESS(ROW(),COLUMN())))</formula>
    </cfRule>
  </conditionalFormatting>
  <conditionalFormatting sqref="AH29:AM29">
    <cfRule type="expression" dxfId="494" priority="220">
      <formula>INDIRECT(ADDRESS(ROW(),COLUMN()))=TRUNC(INDIRECT(ADDRESS(ROW(),COLUMN())))</formula>
    </cfRule>
  </conditionalFormatting>
  <conditionalFormatting sqref="AN30">
    <cfRule type="expression" dxfId="493" priority="219">
      <formula>INDIRECT(ADDRESS(ROW(),COLUMN()))=TRUNC(INDIRECT(ADDRESS(ROW(),COLUMN())))</formula>
    </cfRule>
  </conditionalFormatting>
  <conditionalFormatting sqref="AN29">
    <cfRule type="expression" dxfId="492" priority="218">
      <formula>INDIRECT(ADDRESS(ROW(),COLUMN()))=TRUNC(INDIRECT(ADDRESS(ROW(),COLUMN())))</formula>
    </cfRule>
  </conditionalFormatting>
  <conditionalFormatting sqref="AO30:AT30">
    <cfRule type="expression" dxfId="491" priority="217">
      <formula>INDIRECT(ADDRESS(ROW(),COLUMN()))=TRUNC(INDIRECT(ADDRESS(ROW(),COLUMN())))</formula>
    </cfRule>
  </conditionalFormatting>
  <conditionalFormatting sqref="AO29:AT29">
    <cfRule type="expression" dxfId="490" priority="216">
      <formula>INDIRECT(ADDRESS(ROW(),COLUMN()))=TRUNC(INDIRECT(ADDRESS(ROW(),COLUMN())))</formula>
    </cfRule>
  </conditionalFormatting>
  <conditionalFormatting sqref="AU30">
    <cfRule type="expression" dxfId="489" priority="215">
      <formula>INDIRECT(ADDRESS(ROW(),COLUMN()))=TRUNC(INDIRECT(ADDRESS(ROW(),COLUMN())))</formula>
    </cfRule>
  </conditionalFormatting>
  <conditionalFormatting sqref="AU29">
    <cfRule type="expression" dxfId="488" priority="214">
      <formula>INDIRECT(ADDRESS(ROW(),COLUMN()))=TRUNC(INDIRECT(ADDRESS(ROW(),COLUMN())))</formula>
    </cfRule>
  </conditionalFormatting>
  <conditionalFormatting sqref="AV30:AW30">
    <cfRule type="expression" dxfId="487" priority="213">
      <formula>INDIRECT(ADDRESS(ROW(),COLUMN()))=TRUNC(INDIRECT(ADDRESS(ROW(),COLUMN())))</formula>
    </cfRule>
  </conditionalFormatting>
  <conditionalFormatting sqref="AV29:AW29">
    <cfRule type="expression" dxfId="486" priority="212">
      <formula>INDIRECT(ADDRESS(ROW(),COLUMN()))=TRUNC(INDIRECT(ADDRESS(ROW(),COLUMN())))</formula>
    </cfRule>
  </conditionalFormatting>
  <conditionalFormatting sqref="S33">
    <cfRule type="expression" dxfId="485" priority="211">
      <formula>INDIRECT(ADDRESS(ROW(),COLUMN()))=TRUNC(INDIRECT(ADDRESS(ROW(),COLUMN())))</formula>
    </cfRule>
  </conditionalFormatting>
  <conditionalFormatting sqref="S32">
    <cfRule type="expression" dxfId="484" priority="210">
      <formula>INDIRECT(ADDRESS(ROW(),COLUMN()))=TRUNC(INDIRECT(ADDRESS(ROW(),COLUMN())))</formula>
    </cfRule>
  </conditionalFormatting>
  <conditionalFormatting sqref="T33:Y33">
    <cfRule type="expression" dxfId="483" priority="209">
      <formula>INDIRECT(ADDRESS(ROW(),COLUMN()))=TRUNC(INDIRECT(ADDRESS(ROW(),COLUMN())))</formula>
    </cfRule>
  </conditionalFormatting>
  <conditionalFormatting sqref="T32:Y32">
    <cfRule type="expression" dxfId="482" priority="208">
      <formula>INDIRECT(ADDRESS(ROW(),COLUMN()))=TRUNC(INDIRECT(ADDRESS(ROW(),COLUMN())))</formula>
    </cfRule>
  </conditionalFormatting>
  <conditionalFormatting sqref="AX32:BA33">
    <cfRule type="expression" dxfId="481" priority="207">
      <formula>INDIRECT(ADDRESS(ROW(),COLUMN()))=TRUNC(INDIRECT(ADDRESS(ROW(),COLUMN())))</formula>
    </cfRule>
  </conditionalFormatting>
  <conditionalFormatting sqref="Z33">
    <cfRule type="expression" dxfId="480" priority="206">
      <formula>INDIRECT(ADDRESS(ROW(),COLUMN()))=TRUNC(INDIRECT(ADDRESS(ROW(),COLUMN())))</formula>
    </cfRule>
  </conditionalFormatting>
  <conditionalFormatting sqref="Z32">
    <cfRule type="expression" dxfId="479" priority="205">
      <formula>INDIRECT(ADDRESS(ROW(),COLUMN()))=TRUNC(INDIRECT(ADDRESS(ROW(),COLUMN())))</formula>
    </cfRule>
  </conditionalFormatting>
  <conditionalFormatting sqref="AA33:AF33">
    <cfRule type="expression" dxfId="478" priority="204">
      <formula>INDIRECT(ADDRESS(ROW(),COLUMN()))=TRUNC(INDIRECT(ADDRESS(ROW(),COLUMN())))</formula>
    </cfRule>
  </conditionalFormatting>
  <conditionalFormatting sqref="AA32:AF32">
    <cfRule type="expression" dxfId="477" priority="203">
      <formula>INDIRECT(ADDRESS(ROW(),COLUMN()))=TRUNC(INDIRECT(ADDRESS(ROW(),COLUMN())))</formula>
    </cfRule>
  </conditionalFormatting>
  <conditionalFormatting sqref="AG33">
    <cfRule type="expression" dxfId="476" priority="202">
      <formula>INDIRECT(ADDRESS(ROW(),COLUMN()))=TRUNC(INDIRECT(ADDRESS(ROW(),COLUMN())))</formula>
    </cfRule>
  </conditionalFormatting>
  <conditionalFormatting sqref="AG32">
    <cfRule type="expression" dxfId="475" priority="201">
      <formula>INDIRECT(ADDRESS(ROW(),COLUMN()))=TRUNC(INDIRECT(ADDRESS(ROW(),COLUMN())))</formula>
    </cfRule>
  </conditionalFormatting>
  <conditionalFormatting sqref="AH33:AM33">
    <cfRule type="expression" dxfId="474" priority="200">
      <formula>INDIRECT(ADDRESS(ROW(),COLUMN()))=TRUNC(INDIRECT(ADDRESS(ROW(),COLUMN())))</formula>
    </cfRule>
  </conditionalFormatting>
  <conditionalFormatting sqref="AH32:AM32">
    <cfRule type="expression" dxfId="473" priority="199">
      <formula>INDIRECT(ADDRESS(ROW(),COLUMN()))=TRUNC(INDIRECT(ADDRESS(ROW(),COLUMN())))</formula>
    </cfRule>
  </conditionalFormatting>
  <conditionalFormatting sqref="AN33">
    <cfRule type="expression" dxfId="472" priority="198">
      <formula>INDIRECT(ADDRESS(ROW(),COLUMN()))=TRUNC(INDIRECT(ADDRESS(ROW(),COLUMN())))</formula>
    </cfRule>
  </conditionalFormatting>
  <conditionalFormatting sqref="AN32">
    <cfRule type="expression" dxfId="471" priority="197">
      <formula>INDIRECT(ADDRESS(ROW(),COLUMN()))=TRUNC(INDIRECT(ADDRESS(ROW(),COLUMN())))</formula>
    </cfRule>
  </conditionalFormatting>
  <conditionalFormatting sqref="AO33:AT33">
    <cfRule type="expression" dxfId="470" priority="196">
      <formula>INDIRECT(ADDRESS(ROW(),COLUMN()))=TRUNC(INDIRECT(ADDRESS(ROW(),COLUMN())))</formula>
    </cfRule>
  </conditionalFormatting>
  <conditionalFormatting sqref="AO32:AT32">
    <cfRule type="expression" dxfId="469" priority="195">
      <formula>INDIRECT(ADDRESS(ROW(),COLUMN()))=TRUNC(INDIRECT(ADDRESS(ROW(),COLUMN())))</formula>
    </cfRule>
  </conditionalFormatting>
  <conditionalFormatting sqref="AU33">
    <cfRule type="expression" dxfId="468" priority="194">
      <formula>INDIRECT(ADDRESS(ROW(),COLUMN()))=TRUNC(INDIRECT(ADDRESS(ROW(),COLUMN())))</formula>
    </cfRule>
  </conditionalFormatting>
  <conditionalFormatting sqref="AU32">
    <cfRule type="expression" dxfId="467" priority="193">
      <formula>INDIRECT(ADDRESS(ROW(),COLUMN()))=TRUNC(INDIRECT(ADDRESS(ROW(),COLUMN())))</formula>
    </cfRule>
  </conditionalFormatting>
  <conditionalFormatting sqref="AV33:AW33">
    <cfRule type="expression" dxfId="466" priority="192">
      <formula>INDIRECT(ADDRESS(ROW(),COLUMN()))=TRUNC(INDIRECT(ADDRESS(ROW(),COLUMN())))</formula>
    </cfRule>
  </conditionalFormatting>
  <conditionalFormatting sqref="AV32:AW32">
    <cfRule type="expression" dxfId="465" priority="191">
      <formula>INDIRECT(ADDRESS(ROW(),COLUMN()))=TRUNC(INDIRECT(ADDRESS(ROW(),COLUMN())))</formula>
    </cfRule>
  </conditionalFormatting>
  <conditionalFormatting sqref="S36">
    <cfRule type="expression" dxfId="464" priority="190">
      <formula>INDIRECT(ADDRESS(ROW(),COLUMN()))=TRUNC(INDIRECT(ADDRESS(ROW(),COLUMN())))</formula>
    </cfRule>
  </conditionalFormatting>
  <conditionalFormatting sqref="S35">
    <cfRule type="expression" dxfId="463" priority="189">
      <formula>INDIRECT(ADDRESS(ROW(),COLUMN()))=TRUNC(INDIRECT(ADDRESS(ROW(),COLUMN())))</formula>
    </cfRule>
  </conditionalFormatting>
  <conditionalFormatting sqref="T36:Y36">
    <cfRule type="expression" dxfId="462" priority="188">
      <formula>INDIRECT(ADDRESS(ROW(),COLUMN()))=TRUNC(INDIRECT(ADDRESS(ROW(),COLUMN())))</formula>
    </cfRule>
  </conditionalFormatting>
  <conditionalFormatting sqref="T35:Y35">
    <cfRule type="expression" dxfId="461" priority="187">
      <formula>INDIRECT(ADDRESS(ROW(),COLUMN()))=TRUNC(INDIRECT(ADDRESS(ROW(),COLUMN())))</formula>
    </cfRule>
  </conditionalFormatting>
  <conditionalFormatting sqref="AX35:BA36">
    <cfRule type="expression" dxfId="460" priority="186">
      <formula>INDIRECT(ADDRESS(ROW(),COLUMN()))=TRUNC(INDIRECT(ADDRESS(ROW(),COLUMN())))</formula>
    </cfRule>
  </conditionalFormatting>
  <conditionalFormatting sqref="Z36">
    <cfRule type="expression" dxfId="459" priority="185">
      <formula>INDIRECT(ADDRESS(ROW(),COLUMN()))=TRUNC(INDIRECT(ADDRESS(ROW(),COLUMN())))</formula>
    </cfRule>
  </conditionalFormatting>
  <conditionalFormatting sqref="Z35">
    <cfRule type="expression" dxfId="458" priority="184">
      <formula>INDIRECT(ADDRESS(ROW(),COLUMN()))=TRUNC(INDIRECT(ADDRESS(ROW(),COLUMN())))</formula>
    </cfRule>
  </conditionalFormatting>
  <conditionalFormatting sqref="AA36:AF36">
    <cfRule type="expression" dxfId="457" priority="183">
      <formula>INDIRECT(ADDRESS(ROW(),COLUMN()))=TRUNC(INDIRECT(ADDRESS(ROW(),COLUMN())))</formula>
    </cfRule>
  </conditionalFormatting>
  <conditionalFormatting sqref="AA35:AF35">
    <cfRule type="expression" dxfId="456" priority="182">
      <formula>INDIRECT(ADDRESS(ROW(),COLUMN()))=TRUNC(INDIRECT(ADDRESS(ROW(),COLUMN())))</formula>
    </cfRule>
  </conditionalFormatting>
  <conditionalFormatting sqref="AG36">
    <cfRule type="expression" dxfId="455" priority="181">
      <formula>INDIRECT(ADDRESS(ROW(),COLUMN()))=TRUNC(INDIRECT(ADDRESS(ROW(),COLUMN())))</formula>
    </cfRule>
  </conditionalFormatting>
  <conditionalFormatting sqref="AG35">
    <cfRule type="expression" dxfId="454" priority="180">
      <formula>INDIRECT(ADDRESS(ROW(),COLUMN()))=TRUNC(INDIRECT(ADDRESS(ROW(),COLUMN())))</formula>
    </cfRule>
  </conditionalFormatting>
  <conditionalFormatting sqref="AH36:AM36">
    <cfRule type="expression" dxfId="453" priority="179">
      <formula>INDIRECT(ADDRESS(ROW(),COLUMN()))=TRUNC(INDIRECT(ADDRESS(ROW(),COLUMN())))</formula>
    </cfRule>
  </conditionalFormatting>
  <conditionalFormatting sqref="AH35:AM35">
    <cfRule type="expression" dxfId="452" priority="178">
      <formula>INDIRECT(ADDRESS(ROW(),COLUMN()))=TRUNC(INDIRECT(ADDRESS(ROW(),COLUMN())))</formula>
    </cfRule>
  </conditionalFormatting>
  <conditionalFormatting sqref="AN36">
    <cfRule type="expression" dxfId="451" priority="177">
      <formula>INDIRECT(ADDRESS(ROW(),COLUMN()))=TRUNC(INDIRECT(ADDRESS(ROW(),COLUMN())))</formula>
    </cfRule>
  </conditionalFormatting>
  <conditionalFormatting sqref="AN35">
    <cfRule type="expression" dxfId="450" priority="176">
      <formula>INDIRECT(ADDRESS(ROW(),COLUMN()))=TRUNC(INDIRECT(ADDRESS(ROW(),COLUMN())))</formula>
    </cfRule>
  </conditionalFormatting>
  <conditionalFormatting sqref="AO36:AT36">
    <cfRule type="expression" dxfId="449" priority="175">
      <formula>INDIRECT(ADDRESS(ROW(),COLUMN()))=TRUNC(INDIRECT(ADDRESS(ROW(),COLUMN())))</formula>
    </cfRule>
  </conditionalFormatting>
  <conditionalFormatting sqref="AO35:AT35">
    <cfRule type="expression" dxfId="448" priority="174">
      <formula>INDIRECT(ADDRESS(ROW(),COLUMN()))=TRUNC(INDIRECT(ADDRESS(ROW(),COLUMN())))</formula>
    </cfRule>
  </conditionalFormatting>
  <conditionalFormatting sqref="AU36">
    <cfRule type="expression" dxfId="447" priority="173">
      <formula>INDIRECT(ADDRESS(ROW(),COLUMN()))=TRUNC(INDIRECT(ADDRESS(ROW(),COLUMN())))</formula>
    </cfRule>
  </conditionalFormatting>
  <conditionalFormatting sqref="AU35">
    <cfRule type="expression" dxfId="446" priority="172">
      <formula>INDIRECT(ADDRESS(ROW(),COLUMN()))=TRUNC(INDIRECT(ADDRESS(ROW(),COLUMN())))</formula>
    </cfRule>
  </conditionalFormatting>
  <conditionalFormatting sqref="AV36:AW36">
    <cfRule type="expression" dxfId="445" priority="171">
      <formula>INDIRECT(ADDRESS(ROW(),COLUMN()))=TRUNC(INDIRECT(ADDRESS(ROW(),COLUMN())))</formula>
    </cfRule>
  </conditionalFormatting>
  <conditionalFormatting sqref="AV35:AW35">
    <cfRule type="expression" dxfId="444" priority="170">
      <formula>INDIRECT(ADDRESS(ROW(),COLUMN()))=TRUNC(INDIRECT(ADDRESS(ROW(),COLUMN())))</formula>
    </cfRule>
  </conditionalFormatting>
  <conditionalFormatting sqref="S39">
    <cfRule type="expression" dxfId="443" priority="169">
      <formula>INDIRECT(ADDRESS(ROW(),COLUMN()))=TRUNC(INDIRECT(ADDRESS(ROW(),COLUMN())))</formula>
    </cfRule>
  </conditionalFormatting>
  <conditionalFormatting sqref="S38">
    <cfRule type="expression" dxfId="442" priority="168">
      <formula>INDIRECT(ADDRESS(ROW(),COLUMN()))=TRUNC(INDIRECT(ADDRESS(ROW(),COLUMN())))</formula>
    </cfRule>
  </conditionalFormatting>
  <conditionalFormatting sqref="T39:Y39">
    <cfRule type="expression" dxfId="441" priority="167">
      <formula>INDIRECT(ADDRESS(ROW(),COLUMN()))=TRUNC(INDIRECT(ADDRESS(ROW(),COLUMN())))</formula>
    </cfRule>
  </conditionalFormatting>
  <conditionalFormatting sqref="T38:Y38">
    <cfRule type="expression" dxfId="440" priority="166">
      <formula>INDIRECT(ADDRESS(ROW(),COLUMN()))=TRUNC(INDIRECT(ADDRESS(ROW(),COLUMN())))</formula>
    </cfRule>
  </conditionalFormatting>
  <conditionalFormatting sqref="AX38:BA39">
    <cfRule type="expression" dxfId="439" priority="165">
      <formula>INDIRECT(ADDRESS(ROW(),COLUMN()))=TRUNC(INDIRECT(ADDRESS(ROW(),COLUMN())))</formula>
    </cfRule>
  </conditionalFormatting>
  <conditionalFormatting sqref="Z39">
    <cfRule type="expression" dxfId="438" priority="164">
      <formula>INDIRECT(ADDRESS(ROW(),COLUMN()))=TRUNC(INDIRECT(ADDRESS(ROW(),COLUMN())))</formula>
    </cfRule>
  </conditionalFormatting>
  <conditionalFormatting sqref="Z38">
    <cfRule type="expression" dxfId="437" priority="163">
      <formula>INDIRECT(ADDRESS(ROW(),COLUMN()))=TRUNC(INDIRECT(ADDRESS(ROW(),COLUMN())))</formula>
    </cfRule>
  </conditionalFormatting>
  <conditionalFormatting sqref="AA39:AF39">
    <cfRule type="expression" dxfId="436" priority="162">
      <formula>INDIRECT(ADDRESS(ROW(),COLUMN()))=TRUNC(INDIRECT(ADDRESS(ROW(),COLUMN())))</formula>
    </cfRule>
  </conditionalFormatting>
  <conditionalFormatting sqref="AA38:AF38">
    <cfRule type="expression" dxfId="435" priority="161">
      <formula>INDIRECT(ADDRESS(ROW(),COLUMN()))=TRUNC(INDIRECT(ADDRESS(ROW(),COLUMN())))</formula>
    </cfRule>
  </conditionalFormatting>
  <conditionalFormatting sqref="AG39">
    <cfRule type="expression" dxfId="434" priority="160">
      <formula>INDIRECT(ADDRESS(ROW(),COLUMN()))=TRUNC(INDIRECT(ADDRESS(ROW(),COLUMN())))</formula>
    </cfRule>
  </conditionalFormatting>
  <conditionalFormatting sqref="AG38">
    <cfRule type="expression" dxfId="433" priority="159">
      <formula>INDIRECT(ADDRESS(ROW(),COLUMN()))=TRUNC(INDIRECT(ADDRESS(ROW(),COLUMN())))</formula>
    </cfRule>
  </conditionalFormatting>
  <conditionalFormatting sqref="AH39:AM39">
    <cfRule type="expression" dxfId="432" priority="158">
      <formula>INDIRECT(ADDRESS(ROW(),COLUMN()))=TRUNC(INDIRECT(ADDRESS(ROW(),COLUMN())))</formula>
    </cfRule>
  </conditionalFormatting>
  <conditionalFormatting sqref="AH38:AM38">
    <cfRule type="expression" dxfId="431" priority="157">
      <formula>INDIRECT(ADDRESS(ROW(),COLUMN()))=TRUNC(INDIRECT(ADDRESS(ROW(),COLUMN())))</formula>
    </cfRule>
  </conditionalFormatting>
  <conditionalFormatting sqref="AN39">
    <cfRule type="expression" dxfId="430" priority="156">
      <formula>INDIRECT(ADDRESS(ROW(),COLUMN()))=TRUNC(INDIRECT(ADDRESS(ROW(),COLUMN())))</formula>
    </cfRule>
  </conditionalFormatting>
  <conditionalFormatting sqref="AN38">
    <cfRule type="expression" dxfId="429" priority="155">
      <formula>INDIRECT(ADDRESS(ROW(),COLUMN()))=TRUNC(INDIRECT(ADDRESS(ROW(),COLUMN())))</formula>
    </cfRule>
  </conditionalFormatting>
  <conditionalFormatting sqref="AO39:AT39">
    <cfRule type="expression" dxfId="428" priority="154">
      <formula>INDIRECT(ADDRESS(ROW(),COLUMN()))=TRUNC(INDIRECT(ADDRESS(ROW(),COLUMN())))</formula>
    </cfRule>
  </conditionalFormatting>
  <conditionalFormatting sqref="AO38:AT38">
    <cfRule type="expression" dxfId="427" priority="153">
      <formula>INDIRECT(ADDRESS(ROW(),COLUMN()))=TRUNC(INDIRECT(ADDRESS(ROW(),COLUMN())))</formula>
    </cfRule>
  </conditionalFormatting>
  <conditionalFormatting sqref="AU39">
    <cfRule type="expression" dxfId="426" priority="152">
      <formula>INDIRECT(ADDRESS(ROW(),COLUMN()))=TRUNC(INDIRECT(ADDRESS(ROW(),COLUMN())))</formula>
    </cfRule>
  </conditionalFormatting>
  <conditionalFormatting sqref="AU38">
    <cfRule type="expression" dxfId="425" priority="151">
      <formula>INDIRECT(ADDRESS(ROW(),COLUMN()))=TRUNC(INDIRECT(ADDRESS(ROW(),COLUMN())))</formula>
    </cfRule>
  </conditionalFormatting>
  <conditionalFormatting sqref="AV39:AW39">
    <cfRule type="expression" dxfId="424" priority="150">
      <formula>INDIRECT(ADDRESS(ROW(),COLUMN()))=TRUNC(INDIRECT(ADDRESS(ROW(),COLUMN())))</formula>
    </cfRule>
  </conditionalFormatting>
  <conditionalFormatting sqref="AV38:AW38">
    <cfRule type="expression" dxfId="423" priority="149">
      <formula>INDIRECT(ADDRESS(ROW(),COLUMN()))=TRUNC(INDIRECT(ADDRESS(ROW(),COLUMN())))</formula>
    </cfRule>
  </conditionalFormatting>
  <conditionalFormatting sqref="S42">
    <cfRule type="expression" dxfId="422" priority="148">
      <formula>INDIRECT(ADDRESS(ROW(),COLUMN()))=TRUNC(INDIRECT(ADDRESS(ROW(),COLUMN())))</formula>
    </cfRule>
  </conditionalFormatting>
  <conditionalFormatting sqref="S41">
    <cfRule type="expression" dxfId="421" priority="147">
      <formula>INDIRECT(ADDRESS(ROW(),COLUMN()))=TRUNC(INDIRECT(ADDRESS(ROW(),COLUMN())))</formula>
    </cfRule>
  </conditionalFormatting>
  <conditionalFormatting sqref="T42:Y42">
    <cfRule type="expression" dxfId="420" priority="146">
      <formula>INDIRECT(ADDRESS(ROW(),COLUMN()))=TRUNC(INDIRECT(ADDRESS(ROW(),COLUMN())))</formula>
    </cfRule>
  </conditionalFormatting>
  <conditionalFormatting sqref="T41:Y41">
    <cfRule type="expression" dxfId="419" priority="145">
      <formula>INDIRECT(ADDRESS(ROW(),COLUMN()))=TRUNC(INDIRECT(ADDRESS(ROW(),COLUMN())))</formula>
    </cfRule>
  </conditionalFormatting>
  <conditionalFormatting sqref="AX41:BA42">
    <cfRule type="expression" dxfId="418" priority="144">
      <formula>INDIRECT(ADDRESS(ROW(),COLUMN()))=TRUNC(INDIRECT(ADDRESS(ROW(),COLUMN())))</formula>
    </cfRule>
  </conditionalFormatting>
  <conditionalFormatting sqref="Z42">
    <cfRule type="expression" dxfId="417" priority="143">
      <formula>INDIRECT(ADDRESS(ROW(),COLUMN()))=TRUNC(INDIRECT(ADDRESS(ROW(),COLUMN())))</formula>
    </cfRule>
  </conditionalFormatting>
  <conditionalFormatting sqref="Z41">
    <cfRule type="expression" dxfId="416" priority="142">
      <formula>INDIRECT(ADDRESS(ROW(),COLUMN()))=TRUNC(INDIRECT(ADDRESS(ROW(),COLUMN())))</formula>
    </cfRule>
  </conditionalFormatting>
  <conditionalFormatting sqref="AA42:AF42">
    <cfRule type="expression" dxfId="415" priority="141">
      <formula>INDIRECT(ADDRESS(ROW(),COLUMN()))=TRUNC(INDIRECT(ADDRESS(ROW(),COLUMN())))</formula>
    </cfRule>
  </conditionalFormatting>
  <conditionalFormatting sqref="AA41:AF41">
    <cfRule type="expression" dxfId="414" priority="140">
      <formula>INDIRECT(ADDRESS(ROW(),COLUMN()))=TRUNC(INDIRECT(ADDRESS(ROW(),COLUMN())))</formula>
    </cfRule>
  </conditionalFormatting>
  <conditionalFormatting sqref="AG42">
    <cfRule type="expression" dxfId="413" priority="139">
      <formula>INDIRECT(ADDRESS(ROW(),COLUMN()))=TRUNC(INDIRECT(ADDRESS(ROW(),COLUMN())))</formula>
    </cfRule>
  </conditionalFormatting>
  <conditionalFormatting sqref="AG41">
    <cfRule type="expression" dxfId="412" priority="138">
      <formula>INDIRECT(ADDRESS(ROW(),COLUMN()))=TRUNC(INDIRECT(ADDRESS(ROW(),COLUMN())))</formula>
    </cfRule>
  </conditionalFormatting>
  <conditionalFormatting sqref="AH42:AM42">
    <cfRule type="expression" dxfId="411" priority="137">
      <formula>INDIRECT(ADDRESS(ROW(),COLUMN()))=TRUNC(INDIRECT(ADDRESS(ROW(),COLUMN())))</formula>
    </cfRule>
  </conditionalFormatting>
  <conditionalFormatting sqref="AH41:AM41">
    <cfRule type="expression" dxfId="410" priority="136">
      <formula>INDIRECT(ADDRESS(ROW(),COLUMN()))=TRUNC(INDIRECT(ADDRESS(ROW(),COLUMN())))</formula>
    </cfRule>
  </conditionalFormatting>
  <conditionalFormatting sqref="AN42">
    <cfRule type="expression" dxfId="409" priority="135">
      <formula>INDIRECT(ADDRESS(ROW(),COLUMN()))=TRUNC(INDIRECT(ADDRESS(ROW(),COLUMN())))</formula>
    </cfRule>
  </conditionalFormatting>
  <conditionalFormatting sqref="AN41">
    <cfRule type="expression" dxfId="408" priority="134">
      <formula>INDIRECT(ADDRESS(ROW(),COLUMN()))=TRUNC(INDIRECT(ADDRESS(ROW(),COLUMN())))</formula>
    </cfRule>
  </conditionalFormatting>
  <conditionalFormatting sqref="AO42:AT42">
    <cfRule type="expression" dxfId="407" priority="133">
      <formula>INDIRECT(ADDRESS(ROW(),COLUMN()))=TRUNC(INDIRECT(ADDRESS(ROW(),COLUMN())))</formula>
    </cfRule>
  </conditionalFormatting>
  <conditionalFormatting sqref="AO41:AT41">
    <cfRule type="expression" dxfId="406" priority="132">
      <formula>INDIRECT(ADDRESS(ROW(),COLUMN()))=TRUNC(INDIRECT(ADDRESS(ROW(),COLUMN())))</formula>
    </cfRule>
  </conditionalFormatting>
  <conditionalFormatting sqref="AU42">
    <cfRule type="expression" dxfId="405" priority="131">
      <formula>INDIRECT(ADDRESS(ROW(),COLUMN()))=TRUNC(INDIRECT(ADDRESS(ROW(),COLUMN())))</formula>
    </cfRule>
  </conditionalFormatting>
  <conditionalFormatting sqref="AU41">
    <cfRule type="expression" dxfId="404" priority="130">
      <formula>INDIRECT(ADDRESS(ROW(),COLUMN()))=TRUNC(INDIRECT(ADDRESS(ROW(),COLUMN())))</formula>
    </cfRule>
  </conditionalFormatting>
  <conditionalFormatting sqref="AV42:AW42">
    <cfRule type="expression" dxfId="403" priority="129">
      <formula>INDIRECT(ADDRESS(ROW(),COLUMN()))=TRUNC(INDIRECT(ADDRESS(ROW(),COLUMN())))</formula>
    </cfRule>
  </conditionalFormatting>
  <conditionalFormatting sqref="AV41:AW41">
    <cfRule type="expression" dxfId="402" priority="128">
      <formula>INDIRECT(ADDRESS(ROW(),COLUMN()))=TRUNC(INDIRECT(ADDRESS(ROW(),COLUMN())))</formula>
    </cfRule>
  </conditionalFormatting>
  <conditionalFormatting sqref="S45">
    <cfRule type="expression" dxfId="401" priority="127">
      <formula>INDIRECT(ADDRESS(ROW(),COLUMN()))=TRUNC(INDIRECT(ADDRESS(ROW(),COLUMN())))</formula>
    </cfRule>
  </conditionalFormatting>
  <conditionalFormatting sqref="S44">
    <cfRule type="expression" dxfId="400" priority="126">
      <formula>INDIRECT(ADDRESS(ROW(),COLUMN()))=TRUNC(INDIRECT(ADDRESS(ROW(),COLUMN())))</formula>
    </cfRule>
  </conditionalFormatting>
  <conditionalFormatting sqref="T45:Y45">
    <cfRule type="expression" dxfId="399" priority="125">
      <formula>INDIRECT(ADDRESS(ROW(),COLUMN()))=TRUNC(INDIRECT(ADDRESS(ROW(),COLUMN())))</formula>
    </cfRule>
  </conditionalFormatting>
  <conditionalFormatting sqref="T44:Y44">
    <cfRule type="expression" dxfId="398" priority="124">
      <formula>INDIRECT(ADDRESS(ROW(),COLUMN()))=TRUNC(INDIRECT(ADDRESS(ROW(),COLUMN())))</formula>
    </cfRule>
  </conditionalFormatting>
  <conditionalFormatting sqref="AX44:BA45">
    <cfRule type="expression" dxfId="397" priority="123">
      <formula>INDIRECT(ADDRESS(ROW(),COLUMN()))=TRUNC(INDIRECT(ADDRESS(ROW(),COLUMN())))</formula>
    </cfRule>
  </conditionalFormatting>
  <conditionalFormatting sqref="Z45">
    <cfRule type="expression" dxfId="396" priority="122">
      <formula>INDIRECT(ADDRESS(ROW(),COLUMN()))=TRUNC(INDIRECT(ADDRESS(ROW(),COLUMN())))</formula>
    </cfRule>
  </conditionalFormatting>
  <conditionalFormatting sqref="Z44">
    <cfRule type="expression" dxfId="395" priority="121">
      <formula>INDIRECT(ADDRESS(ROW(),COLUMN()))=TRUNC(INDIRECT(ADDRESS(ROW(),COLUMN())))</formula>
    </cfRule>
  </conditionalFormatting>
  <conditionalFormatting sqref="AA45:AF45">
    <cfRule type="expression" dxfId="394" priority="120">
      <formula>INDIRECT(ADDRESS(ROW(),COLUMN()))=TRUNC(INDIRECT(ADDRESS(ROW(),COLUMN())))</formula>
    </cfRule>
  </conditionalFormatting>
  <conditionalFormatting sqref="AA44:AF44">
    <cfRule type="expression" dxfId="393" priority="119">
      <formula>INDIRECT(ADDRESS(ROW(),COLUMN()))=TRUNC(INDIRECT(ADDRESS(ROW(),COLUMN())))</formula>
    </cfRule>
  </conditionalFormatting>
  <conditionalFormatting sqref="AG45">
    <cfRule type="expression" dxfId="392" priority="118">
      <formula>INDIRECT(ADDRESS(ROW(),COLUMN()))=TRUNC(INDIRECT(ADDRESS(ROW(),COLUMN())))</formula>
    </cfRule>
  </conditionalFormatting>
  <conditionalFormatting sqref="AG44">
    <cfRule type="expression" dxfId="391" priority="117">
      <formula>INDIRECT(ADDRESS(ROW(),COLUMN()))=TRUNC(INDIRECT(ADDRESS(ROW(),COLUMN())))</formula>
    </cfRule>
  </conditionalFormatting>
  <conditionalFormatting sqref="AH45:AM45">
    <cfRule type="expression" dxfId="390" priority="116">
      <formula>INDIRECT(ADDRESS(ROW(),COLUMN()))=TRUNC(INDIRECT(ADDRESS(ROW(),COLUMN())))</formula>
    </cfRule>
  </conditionalFormatting>
  <conditionalFormatting sqref="AH44:AM44">
    <cfRule type="expression" dxfId="389" priority="115">
      <formula>INDIRECT(ADDRESS(ROW(),COLUMN()))=TRUNC(INDIRECT(ADDRESS(ROW(),COLUMN())))</formula>
    </cfRule>
  </conditionalFormatting>
  <conditionalFormatting sqref="AN45">
    <cfRule type="expression" dxfId="388" priority="114">
      <formula>INDIRECT(ADDRESS(ROW(),COLUMN()))=TRUNC(INDIRECT(ADDRESS(ROW(),COLUMN())))</formula>
    </cfRule>
  </conditionalFormatting>
  <conditionalFormatting sqref="AN44">
    <cfRule type="expression" dxfId="387" priority="113">
      <formula>INDIRECT(ADDRESS(ROW(),COLUMN()))=TRUNC(INDIRECT(ADDRESS(ROW(),COLUMN())))</formula>
    </cfRule>
  </conditionalFormatting>
  <conditionalFormatting sqref="AO45:AT45">
    <cfRule type="expression" dxfId="386" priority="112">
      <formula>INDIRECT(ADDRESS(ROW(),COLUMN()))=TRUNC(INDIRECT(ADDRESS(ROW(),COLUMN())))</formula>
    </cfRule>
  </conditionalFormatting>
  <conditionalFormatting sqref="AO44:AT44">
    <cfRule type="expression" dxfId="385" priority="111">
      <formula>INDIRECT(ADDRESS(ROW(),COLUMN()))=TRUNC(INDIRECT(ADDRESS(ROW(),COLUMN())))</formula>
    </cfRule>
  </conditionalFormatting>
  <conditionalFormatting sqref="AU45">
    <cfRule type="expression" dxfId="384" priority="110">
      <formula>INDIRECT(ADDRESS(ROW(),COLUMN()))=TRUNC(INDIRECT(ADDRESS(ROW(),COLUMN())))</formula>
    </cfRule>
  </conditionalFormatting>
  <conditionalFormatting sqref="AU44">
    <cfRule type="expression" dxfId="383" priority="109">
      <formula>INDIRECT(ADDRESS(ROW(),COLUMN()))=TRUNC(INDIRECT(ADDRESS(ROW(),COLUMN())))</formula>
    </cfRule>
  </conditionalFormatting>
  <conditionalFormatting sqref="AV45:AW45">
    <cfRule type="expression" dxfId="382" priority="108">
      <formula>INDIRECT(ADDRESS(ROW(),COLUMN()))=TRUNC(INDIRECT(ADDRESS(ROW(),COLUMN())))</formula>
    </cfRule>
  </conditionalFormatting>
  <conditionalFormatting sqref="AV44:AW44">
    <cfRule type="expression" dxfId="381" priority="107">
      <formula>INDIRECT(ADDRESS(ROW(),COLUMN()))=TRUNC(INDIRECT(ADDRESS(ROW(),COLUMN())))</formula>
    </cfRule>
  </conditionalFormatting>
  <conditionalFormatting sqref="S48">
    <cfRule type="expression" dxfId="380" priority="106">
      <formula>INDIRECT(ADDRESS(ROW(),COLUMN()))=TRUNC(INDIRECT(ADDRESS(ROW(),COLUMN())))</formula>
    </cfRule>
  </conditionalFormatting>
  <conditionalFormatting sqref="S47">
    <cfRule type="expression" dxfId="379" priority="105">
      <formula>INDIRECT(ADDRESS(ROW(),COLUMN()))=TRUNC(INDIRECT(ADDRESS(ROW(),COLUMN())))</formula>
    </cfRule>
  </conditionalFormatting>
  <conditionalFormatting sqref="T48:Y48">
    <cfRule type="expression" dxfId="378" priority="104">
      <formula>INDIRECT(ADDRESS(ROW(),COLUMN()))=TRUNC(INDIRECT(ADDRESS(ROW(),COLUMN())))</formula>
    </cfRule>
  </conditionalFormatting>
  <conditionalFormatting sqref="T47:Y47">
    <cfRule type="expression" dxfId="377" priority="103">
      <formula>INDIRECT(ADDRESS(ROW(),COLUMN()))=TRUNC(INDIRECT(ADDRESS(ROW(),COLUMN())))</formula>
    </cfRule>
  </conditionalFormatting>
  <conditionalFormatting sqref="AX47:BA48">
    <cfRule type="expression" dxfId="376" priority="102">
      <formula>INDIRECT(ADDRESS(ROW(),COLUMN()))=TRUNC(INDIRECT(ADDRESS(ROW(),COLUMN())))</formula>
    </cfRule>
  </conditionalFormatting>
  <conditionalFormatting sqref="Z48">
    <cfRule type="expression" dxfId="375" priority="101">
      <formula>INDIRECT(ADDRESS(ROW(),COLUMN()))=TRUNC(INDIRECT(ADDRESS(ROW(),COLUMN())))</formula>
    </cfRule>
  </conditionalFormatting>
  <conditionalFormatting sqref="Z47">
    <cfRule type="expression" dxfId="374" priority="100">
      <formula>INDIRECT(ADDRESS(ROW(),COLUMN()))=TRUNC(INDIRECT(ADDRESS(ROW(),COLUMN())))</formula>
    </cfRule>
  </conditionalFormatting>
  <conditionalFormatting sqref="AA48:AF48">
    <cfRule type="expression" dxfId="373" priority="99">
      <formula>INDIRECT(ADDRESS(ROW(),COLUMN()))=TRUNC(INDIRECT(ADDRESS(ROW(),COLUMN())))</formula>
    </cfRule>
  </conditionalFormatting>
  <conditionalFormatting sqref="AA47:AF47">
    <cfRule type="expression" dxfId="372" priority="98">
      <formula>INDIRECT(ADDRESS(ROW(),COLUMN()))=TRUNC(INDIRECT(ADDRESS(ROW(),COLUMN())))</formula>
    </cfRule>
  </conditionalFormatting>
  <conditionalFormatting sqref="AG48">
    <cfRule type="expression" dxfId="371" priority="97">
      <formula>INDIRECT(ADDRESS(ROW(),COLUMN()))=TRUNC(INDIRECT(ADDRESS(ROW(),COLUMN())))</formula>
    </cfRule>
  </conditionalFormatting>
  <conditionalFormatting sqref="AG47">
    <cfRule type="expression" dxfId="370" priority="96">
      <formula>INDIRECT(ADDRESS(ROW(),COLUMN()))=TRUNC(INDIRECT(ADDRESS(ROW(),COLUMN())))</formula>
    </cfRule>
  </conditionalFormatting>
  <conditionalFormatting sqref="AH48:AM48">
    <cfRule type="expression" dxfId="369" priority="95">
      <formula>INDIRECT(ADDRESS(ROW(),COLUMN()))=TRUNC(INDIRECT(ADDRESS(ROW(),COLUMN())))</formula>
    </cfRule>
  </conditionalFormatting>
  <conditionalFormatting sqref="AH47:AM47">
    <cfRule type="expression" dxfId="368" priority="94">
      <formula>INDIRECT(ADDRESS(ROW(),COLUMN()))=TRUNC(INDIRECT(ADDRESS(ROW(),COLUMN())))</formula>
    </cfRule>
  </conditionalFormatting>
  <conditionalFormatting sqref="AN48">
    <cfRule type="expression" dxfId="367" priority="93">
      <formula>INDIRECT(ADDRESS(ROW(),COLUMN()))=TRUNC(INDIRECT(ADDRESS(ROW(),COLUMN())))</formula>
    </cfRule>
  </conditionalFormatting>
  <conditionalFormatting sqref="AN47">
    <cfRule type="expression" dxfId="366" priority="92">
      <formula>INDIRECT(ADDRESS(ROW(),COLUMN()))=TRUNC(INDIRECT(ADDRESS(ROW(),COLUMN())))</formula>
    </cfRule>
  </conditionalFormatting>
  <conditionalFormatting sqref="AO48:AT48">
    <cfRule type="expression" dxfId="365" priority="91">
      <formula>INDIRECT(ADDRESS(ROW(),COLUMN()))=TRUNC(INDIRECT(ADDRESS(ROW(),COLUMN())))</formula>
    </cfRule>
  </conditionalFormatting>
  <conditionalFormatting sqref="AO47:AT47">
    <cfRule type="expression" dxfId="364" priority="90">
      <formula>INDIRECT(ADDRESS(ROW(),COLUMN()))=TRUNC(INDIRECT(ADDRESS(ROW(),COLUMN())))</formula>
    </cfRule>
  </conditionalFormatting>
  <conditionalFormatting sqref="AU48">
    <cfRule type="expression" dxfId="363" priority="89">
      <formula>INDIRECT(ADDRESS(ROW(),COLUMN()))=TRUNC(INDIRECT(ADDRESS(ROW(),COLUMN())))</formula>
    </cfRule>
  </conditionalFormatting>
  <conditionalFormatting sqref="AU47">
    <cfRule type="expression" dxfId="362" priority="88">
      <formula>INDIRECT(ADDRESS(ROW(),COLUMN()))=TRUNC(INDIRECT(ADDRESS(ROW(),COLUMN())))</formula>
    </cfRule>
  </conditionalFormatting>
  <conditionalFormatting sqref="AV48:AW48">
    <cfRule type="expression" dxfId="361" priority="87">
      <formula>INDIRECT(ADDRESS(ROW(),COLUMN()))=TRUNC(INDIRECT(ADDRESS(ROW(),COLUMN())))</formula>
    </cfRule>
  </conditionalFormatting>
  <conditionalFormatting sqref="AV47:AW47">
    <cfRule type="expression" dxfId="360" priority="86">
      <formula>INDIRECT(ADDRESS(ROW(),COLUMN()))=TRUNC(INDIRECT(ADDRESS(ROW(),COLUMN())))</formula>
    </cfRule>
  </conditionalFormatting>
  <conditionalFormatting sqref="S51">
    <cfRule type="expression" dxfId="359" priority="85">
      <formula>INDIRECT(ADDRESS(ROW(),COLUMN()))=TRUNC(INDIRECT(ADDRESS(ROW(),COLUMN())))</formula>
    </cfRule>
  </conditionalFormatting>
  <conditionalFormatting sqref="S50">
    <cfRule type="expression" dxfId="358" priority="84">
      <formula>INDIRECT(ADDRESS(ROW(),COLUMN()))=TRUNC(INDIRECT(ADDRESS(ROW(),COLUMN())))</formula>
    </cfRule>
  </conditionalFormatting>
  <conditionalFormatting sqref="T51:Y51">
    <cfRule type="expression" dxfId="357" priority="83">
      <formula>INDIRECT(ADDRESS(ROW(),COLUMN()))=TRUNC(INDIRECT(ADDRESS(ROW(),COLUMN())))</formula>
    </cfRule>
  </conditionalFormatting>
  <conditionalFormatting sqref="T50:Y50">
    <cfRule type="expression" dxfId="356" priority="82">
      <formula>INDIRECT(ADDRESS(ROW(),COLUMN()))=TRUNC(INDIRECT(ADDRESS(ROW(),COLUMN())))</formula>
    </cfRule>
  </conditionalFormatting>
  <conditionalFormatting sqref="AX50:BA51">
    <cfRule type="expression" dxfId="355" priority="81">
      <formula>INDIRECT(ADDRESS(ROW(),COLUMN()))=TRUNC(INDIRECT(ADDRESS(ROW(),COLUMN())))</formula>
    </cfRule>
  </conditionalFormatting>
  <conditionalFormatting sqref="Z51">
    <cfRule type="expression" dxfId="354" priority="80">
      <formula>INDIRECT(ADDRESS(ROW(),COLUMN()))=TRUNC(INDIRECT(ADDRESS(ROW(),COLUMN())))</formula>
    </cfRule>
  </conditionalFormatting>
  <conditionalFormatting sqref="Z50">
    <cfRule type="expression" dxfId="353" priority="79">
      <formula>INDIRECT(ADDRESS(ROW(),COLUMN()))=TRUNC(INDIRECT(ADDRESS(ROW(),COLUMN())))</formula>
    </cfRule>
  </conditionalFormatting>
  <conditionalFormatting sqref="AA51:AF51">
    <cfRule type="expression" dxfId="352" priority="78">
      <formula>INDIRECT(ADDRESS(ROW(),COLUMN()))=TRUNC(INDIRECT(ADDRESS(ROW(),COLUMN())))</formula>
    </cfRule>
  </conditionalFormatting>
  <conditionalFormatting sqref="AA50:AF50">
    <cfRule type="expression" dxfId="351" priority="77">
      <formula>INDIRECT(ADDRESS(ROW(),COLUMN()))=TRUNC(INDIRECT(ADDRESS(ROW(),COLUMN())))</formula>
    </cfRule>
  </conditionalFormatting>
  <conditionalFormatting sqref="AG51">
    <cfRule type="expression" dxfId="350" priority="76">
      <formula>INDIRECT(ADDRESS(ROW(),COLUMN()))=TRUNC(INDIRECT(ADDRESS(ROW(),COLUMN())))</formula>
    </cfRule>
  </conditionalFormatting>
  <conditionalFormatting sqref="AG50">
    <cfRule type="expression" dxfId="349" priority="75">
      <formula>INDIRECT(ADDRESS(ROW(),COLUMN()))=TRUNC(INDIRECT(ADDRESS(ROW(),COLUMN())))</formula>
    </cfRule>
  </conditionalFormatting>
  <conditionalFormatting sqref="AH51:AM51">
    <cfRule type="expression" dxfId="348" priority="74">
      <formula>INDIRECT(ADDRESS(ROW(),COLUMN()))=TRUNC(INDIRECT(ADDRESS(ROW(),COLUMN())))</formula>
    </cfRule>
  </conditionalFormatting>
  <conditionalFormatting sqref="AH50:AM50">
    <cfRule type="expression" dxfId="347" priority="73">
      <formula>INDIRECT(ADDRESS(ROW(),COLUMN()))=TRUNC(INDIRECT(ADDRESS(ROW(),COLUMN())))</formula>
    </cfRule>
  </conditionalFormatting>
  <conditionalFormatting sqref="AN51">
    <cfRule type="expression" dxfId="346" priority="72">
      <formula>INDIRECT(ADDRESS(ROW(),COLUMN()))=TRUNC(INDIRECT(ADDRESS(ROW(),COLUMN())))</formula>
    </cfRule>
  </conditionalFormatting>
  <conditionalFormatting sqref="AN50">
    <cfRule type="expression" dxfId="345" priority="71">
      <formula>INDIRECT(ADDRESS(ROW(),COLUMN()))=TRUNC(INDIRECT(ADDRESS(ROW(),COLUMN())))</formula>
    </cfRule>
  </conditionalFormatting>
  <conditionalFormatting sqref="AO51:AT51">
    <cfRule type="expression" dxfId="344" priority="70">
      <formula>INDIRECT(ADDRESS(ROW(),COLUMN()))=TRUNC(INDIRECT(ADDRESS(ROW(),COLUMN())))</formula>
    </cfRule>
  </conditionalFormatting>
  <conditionalFormatting sqref="AO50:AT50">
    <cfRule type="expression" dxfId="343" priority="69">
      <formula>INDIRECT(ADDRESS(ROW(),COLUMN()))=TRUNC(INDIRECT(ADDRESS(ROW(),COLUMN())))</formula>
    </cfRule>
  </conditionalFormatting>
  <conditionalFormatting sqref="AU51">
    <cfRule type="expression" dxfId="342" priority="68">
      <formula>INDIRECT(ADDRESS(ROW(),COLUMN()))=TRUNC(INDIRECT(ADDRESS(ROW(),COLUMN())))</formula>
    </cfRule>
  </conditionalFormatting>
  <conditionalFormatting sqref="AU50">
    <cfRule type="expression" dxfId="341" priority="67">
      <formula>INDIRECT(ADDRESS(ROW(),COLUMN()))=TRUNC(INDIRECT(ADDRESS(ROW(),COLUMN())))</formula>
    </cfRule>
  </conditionalFormatting>
  <conditionalFormatting sqref="AV51:AW51">
    <cfRule type="expression" dxfId="340" priority="66">
      <formula>INDIRECT(ADDRESS(ROW(),COLUMN()))=TRUNC(INDIRECT(ADDRESS(ROW(),COLUMN())))</formula>
    </cfRule>
  </conditionalFormatting>
  <conditionalFormatting sqref="AV50:AW50">
    <cfRule type="expression" dxfId="339" priority="65">
      <formula>INDIRECT(ADDRESS(ROW(),COLUMN()))=TRUNC(INDIRECT(ADDRESS(ROW(),COLUMN())))</formula>
    </cfRule>
  </conditionalFormatting>
  <conditionalFormatting sqref="S54">
    <cfRule type="expression" dxfId="338" priority="64">
      <formula>INDIRECT(ADDRESS(ROW(),COLUMN()))=TRUNC(INDIRECT(ADDRESS(ROW(),COLUMN())))</formula>
    </cfRule>
  </conditionalFormatting>
  <conditionalFormatting sqref="S53">
    <cfRule type="expression" dxfId="337" priority="63">
      <formula>INDIRECT(ADDRESS(ROW(),COLUMN()))=TRUNC(INDIRECT(ADDRESS(ROW(),COLUMN())))</formula>
    </cfRule>
  </conditionalFormatting>
  <conditionalFormatting sqref="T54:Y54">
    <cfRule type="expression" dxfId="336" priority="62">
      <formula>INDIRECT(ADDRESS(ROW(),COLUMN()))=TRUNC(INDIRECT(ADDRESS(ROW(),COLUMN())))</formula>
    </cfRule>
  </conditionalFormatting>
  <conditionalFormatting sqref="T53:Y53">
    <cfRule type="expression" dxfId="335" priority="61">
      <formula>INDIRECT(ADDRESS(ROW(),COLUMN()))=TRUNC(INDIRECT(ADDRESS(ROW(),COLUMN())))</formula>
    </cfRule>
  </conditionalFormatting>
  <conditionalFormatting sqref="AX53:BA54">
    <cfRule type="expression" dxfId="334" priority="60">
      <formula>INDIRECT(ADDRESS(ROW(),COLUMN()))=TRUNC(INDIRECT(ADDRESS(ROW(),COLUMN())))</formula>
    </cfRule>
  </conditionalFormatting>
  <conditionalFormatting sqref="Z54">
    <cfRule type="expression" dxfId="333" priority="59">
      <formula>INDIRECT(ADDRESS(ROW(),COLUMN()))=TRUNC(INDIRECT(ADDRESS(ROW(),COLUMN())))</formula>
    </cfRule>
  </conditionalFormatting>
  <conditionalFormatting sqref="Z53">
    <cfRule type="expression" dxfId="332" priority="58">
      <formula>INDIRECT(ADDRESS(ROW(),COLUMN()))=TRUNC(INDIRECT(ADDRESS(ROW(),COLUMN())))</formula>
    </cfRule>
  </conditionalFormatting>
  <conditionalFormatting sqref="AA54:AF54">
    <cfRule type="expression" dxfId="331" priority="57">
      <formula>INDIRECT(ADDRESS(ROW(),COLUMN()))=TRUNC(INDIRECT(ADDRESS(ROW(),COLUMN())))</formula>
    </cfRule>
  </conditionalFormatting>
  <conditionalFormatting sqref="AA53:AF53">
    <cfRule type="expression" dxfId="330" priority="56">
      <formula>INDIRECT(ADDRESS(ROW(),COLUMN()))=TRUNC(INDIRECT(ADDRESS(ROW(),COLUMN())))</formula>
    </cfRule>
  </conditionalFormatting>
  <conditionalFormatting sqref="AG54">
    <cfRule type="expression" dxfId="329" priority="55">
      <formula>INDIRECT(ADDRESS(ROW(),COLUMN()))=TRUNC(INDIRECT(ADDRESS(ROW(),COLUMN())))</formula>
    </cfRule>
  </conditionalFormatting>
  <conditionalFormatting sqref="AG53">
    <cfRule type="expression" dxfId="328" priority="54">
      <formula>INDIRECT(ADDRESS(ROW(),COLUMN()))=TRUNC(INDIRECT(ADDRESS(ROW(),COLUMN())))</formula>
    </cfRule>
  </conditionalFormatting>
  <conditionalFormatting sqref="AH54:AM54">
    <cfRule type="expression" dxfId="327" priority="53">
      <formula>INDIRECT(ADDRESS(ROW(),COLUMN()))=TRUNC(INDIRECT(ADDRESS(ROW(),COLUMN())))</formula>
    </cfRule>
  </conditionalFormatting>
  <conditionalFormatting sqref="AH53:AM53">
    <cfRule type="expression" dxfId="326" priority="52">
      <formula>INDIRECT(ADDRESS(ROW(),COLUMN()))=TRUNC(INDIRECT(ADDRESS(ROW(),COLUMN())))</formula>
    </cfRule>
  </conditionalFormatting>
  <conditionalFormatting sqref="AN54">
    <cfRule type="expression" dxfId="325" priority="51">
      <formula>INDIRECT(ADDRESS(ROW(),COLUMN()))=TRUNC(INDIRECT(ADDRESS(ROW(),COLUMN())))</formula>
    </cfRule>
  </conditionalFormatting>
  <conditionalFormatting sqref="AN53">
    <cfRule type="expression" dxfId="324" priority="50">
      <formula>INDIRECT(ADDRESS(ROW(),COLUMN()))=TRUNC(INDIRECT(ADDRESS(ROW(),COLUMN())))</formula>
    </cfRule>
  </conditionalFormatting>
  <conditionalFormatting sqref="AO54:AT54">
    <cfRule type="expression" dxfId="323" priority="49">
      <formula>INDIRECT(ADDRESS(ROW(),COLUMN()))=TRUNC(INDIRECT(ADDRESS(ROW(),COLUMN())))</formula>
    </cfRule>
  </conditionalFormatting>
  <conditionalFormatting sqref="AO53:AT53">
    <cfRule type="expression" dxfId="322" priority="48">
      <formula>INDIRECT(ADDRESS(ROW(),COLUMN()))=TRUNC(INDIRECT(ADDRESS(ROW(),COLUMN())))</formula>
    </cfRule>
  </conditionalFormatting>
  <conditionalFormatting sqref="AU54">
    <cfRule type="expression" dxfId="321" priority="47">
      <formula>INDIRECT(ADDRESS(ROW(),COLUMN()))=TRUNC(INDIRECT(ADDRESS(ROW(),COLUMN())))</formula>
    </cfRule>
  </conditionalFormatting>
  <conditionalFormatting sqref="AU53">
    <cfRule type="expression" dxfId="320" priority="46">
      <formula>INDIRECT(ADDRESS(ROW(),COLUMN()))=TRUNC(INDIRECT(ADDRESS(ROW(),COLUMN())))</formula>
    </cfRule>
  </conditionalFormatting>
  <conditionalFormatting sqref="AV54:AW54">
    <cfRule type="expression" dxfId="319" priority="45">
      <formula>INDIRECT(ADDRESS(ROW(),COLUMN()))=TRUNC(INDIRECT(ADDRESS(ROW(),COLUMN())))</formula>
    </cfRule>
  </conditionalFormatting>
  <conditionalFormatting sqref="AV53:AW53">
    <cfRule type="expression" dxfId="318" priority="44">
      <formula>INDIRECT(ADDRESS(ROW(),COLUMN()))=TRUNC(INDIRECT(ADDRESS(ROW(),COLUMN())))</formula>
    </cfRule>
  </conditionalFormatting>
  <conditionalFormatting sqref="S57">
    <cfRule type="expression" dxfId="317" priority="43">
      <formula>INDIRECT(ADDRESS(ROW(),COLUMN()))=TRUNC(INDIRECT(ADDRESS(ROW(),COLUMN())))</formula>
    </cfRule>
  </conditionalFormatting>
  <conditionalFormatting sqref="S56">
    <cfRule type="expression" dxfId="316" priority="42">
      <formula>INDIRECT(ADDRESS(ROW(),COLUMN()))=TRUNC(INDIRECT(ADDRESS(ROW(),COLUMN())))</formula>
    </cfRule>
  </conditionalFormatting>
  <conditionalFormatting sqref="T57:Y57">
    <cfRule type="expression" dxfId="315" priority="41">
      <formula>INDIRECT(ADDRESS(ROW(),COLUMN()))=TRUNC(INDIRECT(ADDRESS(ROW(),COLUMN())))</formula>
    </cfRule>
  </conditionalFormatting>
  <conditionalFormatting sqref="T56:Y56">
    <cfRule type="expression" dxfId="314" priority="40">
      <formula>INDIRECT(ADDRESS(ROW(),COLUMN()))=TRUNC(INDIRECT(ADDRESS(ROW(),COLUMN())))</formula>
    </cfRule>
  </conditionalFormatting>
  <conditionalFormatting sqref="AX56:BA57">
    <cfRule type="expression" dxfId="313" priority="39">
      <formula>INDIRECT(ADDRESS(ROW(),COLUMN()))=TRUNC(INDIRECT(ADDRESS(ROW(),COLUMN())))</formula>
    </cfRule>
  </conditionalFormatting>
  <conditionalFormatting sqref="Z57">
    <cfRule type="expression" dxfId="312" priority="38">
      <formula>INDIRECT(ADDRESS(ROW(),COLUMN()))=TRUNC(INDIRECT(ADDRESS(ROW(),COLUMN())))</formula>
    </cfRule>
  </conditionalFormatting>
  <conditionalFormatting sqref="Z56">
    <cfRule type="expression" dxfId="311" priority="37">
      <formula>INDIRECT(ADDRESS(ROW(),COLUMN()))=TRUNC(INDIRECT(ADDRESS(ROW(),COLUMN())))</formula>
    </cfRule>
  </conditionalFormatting>
  <conditionalFormatting sqref="AA57:AF57">
    <cfRule type="expression" dxfId="310" priority="36">
      <formula>INDIRECT(ADDRESS(ROW(),COLUMN()))=TRUNC(INDIRECT(ADDRESS(ROW(),COLUMN())))</formula>
    </cfRule>
  </conditionalFormatting>
  <conditionalFormatting sqref="AA56:AF56">
    <cfRule type="expression" dxfId="309" priority="35">
      <formula>INDIRECT(ADDRESS(ROW(),COLUMN()))=TRUNC(INDIRECT(ADDRESS(ROW(),COLUMN())))</formula>
    </cfRule>
  </conditionalFormatting>
  <conditionalFormatting sqref="AG57">
    <cfRule type="expression" dxfId="308" priority="34">
      <formula>INDIRECT(ADDRESS(ROW(),COLUMN()))=TRUNC(INDIRECT(ADDRESS(ROW(),COLUMN())))</formula>
    </cfRule>
  </conditionalFormatting>
  <conditionalFormatting sqref="AG56">
    <cfRule type="expression" dxfId="307" priority="33">
      <formula>INDIRECT(ADDRESS(ROW(),COLUMN()))=TRUNC(INDIRECT(ADDRESS(ROW(),COLUMN())))</formula>
    </cfRule>
  </conditionalFormatting>
  <conditionalFormatting sqref="AH57:AM57">
    <cfRule type="expression" dxfId="306" priority="32">
      <formula>INDIRECT(ADDRESS(ROW(),COLUMN()))=TRUNC(INDIRECT(ADDRESS(ROW(),COLUMN())))</formula>
    </cfRule>
  </conditionalFormatting>
  <conditionalFormatting sqref="AH56:AM56">
    <cfRule type="expression" dxfId="305" priority="31">
      <formula>INDIRECT(ADDRESS(ROW(),COLUMN()))=TRUNC(INDIRECT(ADDRESS(ROW(),COLUMN())))</formula>
    </cfRule>
  </conditionalFormatting>
  <conditionalFormatting sqref="AN57">
    <cfRule type="expression" dxfId="304" priority="30">
      <formula>INDIRECT(ADDRESS(ROW(),COLUMN()))=TRUNC(INDIRECT(ADDRESS(ROW(),COLUMN())))</formula>
    </cfRule>
  </conditionalFormatting>
  <conditionalFormatting sqref="AN56">
    <cfRule type="expression" dxfId="303" priority="29">
      <formula>INDIRECT(ADDRESS(ROW(),COLUMN()))=TRUNC(INDIRECT(ADDRESS(ROW(),COLUMN())))</formula>
    </cfRule>
  </conditionalFormatting>
  <conditionalFormatting sqref="AO57:AT57">
    <cfRule type="expression" dxfId="302" priority="28">
      <formula>INDIRECT(ADDRESS(ROW(),COLUMN()))=TRUNC(INDIRECT(ADDRESS(ROW(),COLUMN())))</formula>
    </cfRule>
  </conditionalFormatting>
  <conditionalFormatting sqref="AO56:AT56">
    <cfRule type="expression" dxfId="301" priority="27">
      <formula>INDIRECT(ADDRESS(ROW(),COLUMN()))=TRUNC(INDIRECT(ADDRESS(ROW(),COLUMN())))</formula>
    </cfRule>
  </conditionalFormatting>
  <conditionalFormatting sqref="AU57">
    <cfRule type="expression" dxfId="300" priority="26">
      <formula>INDIRECT(ADDRESS(ROW(),COLUMN()))=TRUNC(INDIRECT(ADDRESS(ROW(),COLUMN())))</formula>
    </cfRule>
  </conditionalFormatting>
  <conditionalFormatting sqref="AU56">
    <cfRule type="expression" dxfId="299" priority="25">
      <formula>INDIRECT(ADDRESS(ROW(),COLUMN()))=TRUNC(INDIRECT(ADDRESS(ROW(),COLUMN())))</formula>
    </cfRule>
  </conditionalFormatting>
  <conditionalFormatting sqref="AV57:AW57">
    <cfRule type="expression" dxfId="298" priority="24">
      <formula>INDIRECT(ADDRESS(ROW(),COLUMN()))=TRUNC(INDIRECT(ADDRESS(ROW(),COLUMN())))</formula>
    </cfRule>
  </conditionalFormatting>
  <conditionalFormatting sqref="AV56:AW56">
    <cfRule type="expression" dxfId="297" priority="23">
      <formula>INDIRECT(ADDRESS(ROW(),COLUMN()))=TRUNC(INDIRECT(ADDRESS(ROW(),COLUMN())))</formula>
    </cfRule>
  </conditionalFormatting>
  <conditionalFormatting sqref="S60">
    <cfRule type="expression" dxfId="296" priority="22">
      <formula>INDIRECT(ADDRESS(ROW(),COLUMN()))=TRUNC(INDIRECT(ADDRESS(ROW(),COLUMN())))</formula>
    </cfRule>
  </conditionalFormatting>
  <conditionalFormatting sqref="S59">
    <cfRule type="expression" dxfId="295" priority="21">
      <formula>INDIRECT(ADDRESS(ROW(),COLUMN()))=TRUNC(INDIRECT(ADDRESS(ROW(),COLUMN())))</formula>
    </cfRule>
  </conditionalFormatting>
  <conditionalFormatting sqref="T60:Y60">
    <cfRule type="expression" dxfId="294" priority="20">
      <formula>INDIRECT(ADDRESS(ROW(),COLUMN()))=TRUNC(INDIRECT(ADDRESS(ROW(),COLUMN())))</formula>
    </cfRule>
  </conditionalFormatting>
  <conditionalFormatting sqref="T59:Y59">
    <cfRule type="expression" dxfId="293" priority="19">
      <formula>INDIRECT(ADDRESS(ROW(),COLUMN()))=TRUNC(INDIRECT(ADDRESS(ROW(),COLUMN())))</formula>
    </cfRule>
  </conditionalFormatting>
  <conditionalFormatting sqref="AX59:BA60">
    <cfRule type="expression" dxfId="292" priority="18">
      <formula>INDIRECT(ADDRESS(ROW(),COLUMN()))=TRUNC(INDIRECT(ADDRESS(ROW(),COLUMN())))</formula>
    </cfRule>
  </conditionalFormatting>
  <conditionalFormatting sqref="Z60">
    <cfRule type="expression" dxfId="291" priority="17">
      <formula>INDIRECT(ADDRESS(ROW(),COLUMN()))=TRUNC(INDIRECT(ADDRESS(ROW(),COLUMN())))</formula>
    </cfRule>
  </conditionalFormatting>
  <conditionalFormatting sqref="Z59">
    <cfRule type="expression" dxfId="290" priority="16">
      <formula>INDIRECT(ADDRESS(ROW(),COLUMN()))=TRUNC(INDIRECT(ADDRESS(ROW(),COLUMN())))</formula>
    </cfRule>
  </conditionalFormatting>
  <conditionalFormatting sqref="AA60:AF60">
    <cfRule type="expression" dxfId="289" priority="15">
      <formula>INDIRECT(ADDRESS(ROW(),COLUMN()))=TRUNC(INDIRECT(ADDRESS(ROW(),COLUMN())))</formula>
    </cfRule>
  </conditionalFormatting>
  <conditionalFormatting sqref="AA59:AF59">
    <cfRule type="expression" dxfId="288" priority="14">
      <formula>INDIRECT(ADDRESS(ROW(),COLUMN()))=TRUNC(INDIRECT(ADDRESS(ROW(),COLUMN())))</formula>
    </cfRule>
  </conditionalFormatting>
  <conditionalFormatting sqref="AG60">
    <cfRule type="expression" dxfId="287" priority="13">
      <formula>INDIRECT(ADDRESS(ROW(),COLUMN()))=TRUNC(INDIRECT(ADDRESS(ROW(),COLUMN())))</formula>
    </cfRule>
  </conditionalFormatting>
  <conditionalFormatting sqref="AG59">
    <cfRule type="expression" dxfId="286" priority="12">
      <formula>INDIRECT(ADDRESS(ROW(),COLUMN()))=TRUNC(INDIRECT(ADDRESS(ROW(),COLUMN())))</formula>
    </cfRule>
  </conditionalFormatting>
  <conditionalFormatting sqref="AH60:AM60">
    <cfRule type="expression" dxfId="285" priority="11">
      <formula>INDIRECT(ADDRESS(ROW(),COLUMN()))=TRUNC(INDIRECT(ADDRESS(ROW(),COLUMN())))</formula>
    </cfRule>
  </conditionalFormatting>
  <conditionalFormatting sqref="AH59:AM59">
    <cfRule type="expression" dxfId="284" priority="10">
      <formula>INDIRECT(ADDRESS(ROW(),COLUMN()))=TRUNC(INDIRECT(ADDRESS(ROW(),COLUMN())))</formula>
    </cfRule>
  </conditionalFormatting>
  <conditionalFormatting sqref="AN60">
    <cfRule type="expression" dxfId="283" priority="9">
      <formula>INDIRECT(ADDRESS(ROW(),COLUMN()))=TRUNC(INDIRECT(ADDRESS(ROW(),COLUMN())))</formula>
    </cfRule>
  </conditionalFormatting>
  <conditionalFormatting sqref="AN59">
    <cfRule type="expression" dxfId="282" priority="8">
      <formula>INDIRECT(ADDRESS(ROW(),COLUMN()))=TRUNC(INDIRECT(ADDRESS(ROW(),COLUMN())))</formula>
    </cfRule>
  </conditionalFormatting>
  <conditionalFormatting sqref="AO60:AT60">
    <cfRule type="expression" dxfId="281" priority="7">
      <formula>INDIRECT(ADDRESS(ROW(),COLUMN()))=TRUNC(INDIRECT(ADDRESS(ROW(),COLUMN())))</formula>
    </cfRule>
  </conditionalFormatting>
  <conditionalFormatting sqref="AO59:AT59">
    <cfRule type="expression" dxfId="280" priority="6">
      <formula>INDIRECT(ADDRESS(ROW(),COLUMN()))=TRUNC(INDIRECT(ADDRESS(ROW(),COLUMN())))</formula>
    </cfRule>
  </conditionalFormatting>
  <conditionalFormatting sqref="AU60">
    <cfRule type="expression" dxfId="279" priority="5">
      <formula>INDIRECT(ADDRESS(ROW(),COLUMN()))=TRUNC(INDIRECT(ADDRESS(ROW(),COLUMN())))</formula>
    </cfRule>
  </conditionalFormatting>
  <conditionalFormatting sqref="AU59">
    <cfRule type="expression" dxfId="278" priority="4">
      <formula>INDIRECT(ADDRESS(ROW(),COLUMN()))=TRUNC(INDIRECT(ADDRESS(ROW(),COLUMN())))</formula>
    </cfRule>
  </conditionalFormatting>
  <conditionalFormatting sqref="AV60:AW60">
    <cfRule type="expression" dxfId="277" priority="3">
      <formula>INDIRECT(ADDRESS(ROW(),COLUMN()))=TRUNC(INDIRECT(ADDRESS(ROW(),COLUMN())))</formula>
    </cfRule>
  </conditionalFormatting>
  <conditionalFormatting sqref="AV59:AW59">
    <cfRule type="expression" dxfId="276" priority="2">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0" zoomScaleNormal="70" workbookViewId="0"/>
  </sheetViews>
  <sheetFormatPr defaultColWidth="9" defaultRowHeight="25.5" x14ac:dyDescent="0.4"/>
  <cols>
    <col min="1" max="1" width="1.625" style="76" customWidth="1"/>
    <col min="2" max="2" width="5.625" style="75" customWidth="1"/>
    <col min="3" max="3" width="10.625" style="75" customWidth="1"/>
    <col min="4" max="4" width="3.375" style="75" bestFit="1" customWidth="1"/>
    <col min="5" max="5" width="15.625" style="76" customWidth="1"/>
    <col min="6" max="6" width="3.375" style="76" bestFit="1" customWidth="1"/>
    <col min="7" max="7" width="15.625" style="76" customWidth="1"/>
    <col min="8" max="8" width="3.375" style="76" bestFit="1" customWidth="1"/>
    <col min="9" max="9" width="15.625" style="75" customWidth="1"/>
    <col min="10" max="10" width="3.375" style="76" bestFit="1" customWidth="1"/>
    <col min="11" max="11" width="15.625" style="76" customWidth="1"/>
    <col min="12" max="12" width="3.375" style="76" customWidth="1"/>
    <col min="13" max="13" width="15.625" style="76" customWidth="1"/>
    <col min="14" max="14" width="3.375" style="76" customWidth="1"/>
    <col min="15" max="15" width="15.625" style="76" customWidth="1"/>
    <col min="16" max="16" width="3.375" style="76" customWidth="1"/>
    <col min="17" max="17" width="15.625" style="76" customWidth="1"/>
    <col min="18" max="18" width="3.375" style="76" customWidth="1"/>
    <col min="19" max="19" width="15.625" style="76" customWidth="1"/>
    <col min="20" max="20" width="3.375" style="76" customWidth="1"/>
    <col min="21" max="21" width="15.625" style="76" customWidth="1"/>
    <col min="22" max="22" width="3.375" style="76" customWidth="1"/>
    <col min="23" max="23" width="50.625" style="76" customWidth="1"/>
    <col min="24" max="16384" width="9" style="76"/>
  </cols>
  <sheetData>
    <row r="1" spans="2:23" x14ac:dyDescent="0.4">
      <c r="B1" s="74" t="s">
        <v>69</v>
      </c>
    </row>
    <row r="2" spans="2:23" x14ac:dyDescent="0.4">
      <c r="B2" s="77" t="s">
        <v>70</v>
      </c>
      <c r="E2" s="78"/>
      <c r="I2" s="79"/>
    </row>
    <row r="3" spans="2:23" x14ac:dyDescent="0.4">
      <c r="B3" s="79" t="s">
        <v>148</v>
      </c>
      <c r="E3" s="78" t="s">
        <v>152</v>
      </c>
      <c r="I3" s="79"/>
    </row>
    <row r="4" spans="2:23" x14ac:dyDescent="0.4">
      <c r="B4" s="77"/>
      <c r="E4" s="488" t="s">
        <v>52</v>
      </c>
      <c r="F4" s="488"/>
      <c r="G4" s="488"/>
      <c r="H4" s="488"/>
      <c r="I4" s="488"/>
      <c r="J4" s="488"/>
      <c r="K4" s="488"/>
      <c r="M4" s="488" t="s">
        <v>51</v>
      </c>
      <c r="N4" s="488"/>
      <c r="O4" s="488"/>
      <c r="Q4" s="488" t="s">
        <v>82</v>
      </c>
      <c r="R4" s="488"/>
      <c r="S4" s="488"/>
      <c r="T4" s="488"/>
      <c r="U4" s="488"/>
      <c r="W4" s="488" t="s">
        <v>151</v>
      </c>
    </row>
    <row r="5" spans="2:23" x14ac:dyDescent="0.4">
      <c r="B5" s="75" t="s">
        <v>98</v>
      </c>
      <c r="C5" s="75" t="s">
        <v>7</v>
      </c>
      <c r="E5" s="75" t="s">
        <v>147</v>
      </c>
      <c r="F5" s="75"/>
      <c r="G5" s="75" t="s">
        <v>146</v>
      </c>
      <c r="I5" s="75" t="s">
        <v>71</v>
      </c>
      <c r="K5" s="75" t="s">
        <v>52</v>
      </c>
      <c r="M5" s="75" t="s">
        <v>149</v>
      </c>
      <c r="O5" s="75" t="s">
        <v>150</v>
      </c>
      <c r="Q5" s="75" t="s">
        <v>149</v>
      </c>
      <c r="S5" s="75" t="s">
        <v>150</v>
      </c>
      <c r="U5" s="75" t="s">
        <v>52</v>
      </c>
      <c r="W5" s="488"/>
    </row>
    <row r="6" spans="2:23" x14ac:dyDescent="0.4">
      <c r="B6" s="75">
        <v>1</v>
      </c>
      <c r="C6" s="72" t="s">
        <v>33</v>
      </c>
      <c r="D6" s="75" t="s">
        <v>73</v>
      </c>
      <c r="E6" s="71">
        <v>0.375</v>
      </c>
      <c r="F6" s="75" t="s">
        <v>2</v>
      </c>
      <c r="G6" s="71">
        <v>0.75</v>
      </c>
      <c r="H6" s="76" t="s">
        <v>75</v>
      </c>
      <c r="I6" s="71">
        <v>4.1666666666666664E-2</v>
      </c>
      <c r="J6" s="76" t="s">
        <v>66</v>
      </c>
      <c r="K6" s="80">
        <f t="shared" ref="K6:K8" si="0">(G6-E6-I6)*24</f>
        <v>8</v>
      </c>
      <c r="M6" s="71">
        <v>0.39583333333333331</v>
      </c>
      <c r="N6" s="75" t="s">
        <v>2</v>
      </c>
      <c r="O6" s="71">
        <v>0.6875</v>
      </c>
      <c r="Q6" s="70">
        <f>IF(E6&lt;M6,M6,E6)</f>
        <v>0.39583333333333331</v>
      </c>
      <c r="R6" s="75" t="s">
        <v>2</v>
      </c>
      <c r="S6" s="70">
        <f t="shared" ref="S6:S8" si="1">IF(G6&gt;O6,O6,G6)</f>
        <v>0.6875</v>
      </c>
      <c r="U6" s="81">
        <f t="shared" ref="U6:U8" si="2">(S6-Q6)*24</f>
        <v>7</v>
      </c>
      <c r="W6" s="86"/>
    </row>
    <row r="7" spans="2:23" x14ac:dyDescent="0.4">
      <c r="B7" s="75">
        <v>2</v>
      </c>
      <c r="C7" s="72" t="s">
        <v>36</v>
      </c>
      <c r="D7" s="75" t="s">
        <v>73</v>
      </c>
      <c r="E7" s="71"/>
      <c r="F7" s="75" t="s">
        <v>2</v>
      </c>
      <c r="G7" s="71"/>
      <c r="H7" s="76" t="s">
        <v>75</v>
      </c>
      <c r="I7" s="71">
        <v>0</v>
      </c>
      <c r="J7" s="76" t="s">
        <v>66</v>
      </c>
      <c r="K7" s="80">
        <f t="shared" si="0"/>
        <v>0</v>
      </c>
      <c r="M7" s="71"/>
      <c r="N7" s="75" t="s">
        <v>2</v>
      </c>
      <c r="O7" s="71"/>
      <c r="Q7" s="70">
        <f t="shared" ref="Q7:Q8" si="3">IF(E7&lt;M7,M7,E7)</f>
        <v>0</v>
      </c>
      <c r="R7" s="75" t="s">
        <v>2</v>
      </c>
      <c r="S7" s="70">
        <f t="shared" si="1"/>
        <v>0</v>
      </c>
      <c r="U7" s="81">
        <f t="shared" si="2"/>
        <v>0</v>
      </c>
      <c r="W7" s="86"/>
    </row>
    <row r="8" spans="2:23" x14ac:dyDescent="0.4">
      <c r="B8" s="75">
        <v>3</v>
      </c>
      <c r="C8" s="72" t="s">
        <v>34</v>
      </c>
      <c r="D8" s="75" t="s">
        <v>73</v>
      </c>
      <c r="E8" s="71"/>
      <c r="F8" s="75" t="s">
        <v>2</v>
      </c>
      <c r="G8" s="71"/>
      <c r="H8" s="76" t="s">
        <v>75</v>
      </c>
      <c r="I8" s="71">
        <v>0</v>
      </c>
      <c r="J8" s="76" t="s">
        <v>66</v>
      </c>
      <c r="K8" s="80">
        <f t="shared" si="0"/>
        <v>0</v>
      </c>
      <c r="M8" s="71"/>
      <c r="N8" s="75" t="s">
        <v>2</v>
      </c>
      <c r="O8" s="71"/>
      <c r="Q8" s="70">
        <f t="shared" si="3"/>
        <v>0</v>
      </c>
      <c r="R8" s="75" t="s">
        <v>2</v>
      </c>
      <c r="S8" s="70">
        <f t="shared" si="1"/>
        <v>0</v>
      </c>
      <c r="U8" s="81">
        <f t="shared" si="2"/>
        <v>0</v>
      </c>
      <c r="W8" s="86"/>
    </row>
    <row r="9" spans="2:23" x14ac:dyDescent="0.4">
      <c r="B9" s="75">
        <v>4</v>
      </c>
      <c r="C9" s="72" t="s">
        <v>41</v>
      </c>
      <c r="D9" s="75" t="s">
        <v>73</v>
      </c>
      <c r="E9" s="71"/>
      <c r="F9" s="75" t="s">
        <v>2</v>
      </c>
      <c r="G9" s="71"/>
      <c r="H9" s="76" t="s">
        <v>75</v>
      </c>
      <c r="I9" s="71">
        <v>0</v>
      </c>
      <c r="J9" s="76" t="s">
        <v>66</v>
      </c>
      <c r="K9" s="80">
        <f>(G9-E9-I9)*24</f>
        <v>0</v>
      </c>
      <c r="M9" s="71"/>
      <c r="N9" s="75" t="s">
        <v>2</v>
      </c>
      <c r="O9" s="71"/>
      <c r="Q9" s="70">
        <f>IF(E9&lt;M9,M9,E9)</f>
        <v>0</v>
      </c>
      <c r="R9" s="75" t="s">
        <v>2</v>
      </c>
      <c r="S9" s="70">
        <f>IF(G9&gt;O9,O9,G9)</f>
        <v>0</v>
      </c>
      <c r="U9" s="81">
        <f>(S9-Q9)*24</f>
        <v>0</v>
      </c>
      <c r="W9" s="86"/>
    </row>
    <row r="10" spans="2:23" x14ac:dyDescent="0.4">
      <c r="B10" s="75">
        <v>5</v>
      </c>
      <c r="C10" s="72" t="s">
        <v>37</v>
      </c>
      <c r="D10" s="75" t="s">
        <v>73</v>
      </c>
      <c r="E10" s="71"/>
      <c r="F10" s="75" t="s">
        <v>2</v>
      </c>
      <c r="G10" s="71"/>
      <c r="H10" s="76" t="s">
        <v>75</v>
      </c>
      <c r="I10" s="71">
        <v>0</v>
      </c>
      <c r="J10" s="76" t="s">
        <v>66</v>
      </c>
      <c r="K10" s="80">
        <f>(G10-E10-I10)*24</f>
        <v>0</v>
      </c>
      <c r="M10" s="71"/>
      <c r="N10" s="75" t="s">
        <v>2</v>
      </c>
      <c r="O10" s="71"/>
      <c r="Q10" s="70">
        <f t="shared" ref="Q10:Q25" si="4">IF(E10&lt;M10,M10,E10)</f>
        <v>0</v>
      </c>
      <c r="R10" s="75" t="s">
        <v>2</v>
      </c>
      <c r="S10" s="70">
        <f t="shared" ref="S10:S25" si="5">IF(G10&gt;O10,O10,G10)</f>
        <v>0</v>
      </c>
      <c r="U10" s="81">
        <f t="shared" ref="U10:U25" si="6">(S10-Q10)*24</f>
        <v>0</v>
      </c>
      <c r="W10" s="86"/>
    </row>
    <row r="11" spans="2:23" x14ac:dyDescent="0.4">
      <c r="B11" s="75">
        <v>6</v>
      </c>
      <c r="C11" s="72" t="s">
        <v>38</v>
      </c>
      <c r="D11" s="75" t="s">
        <v>73</v>
      </c>
      <c r="E11" s="71"/>
      <c r="F11" s="75" t="s">
        <v>2</v>
      </c>
      <c r="G11" s="71"/>
      <c r="H11" s="76" t="s">
        <v>75</v>
      </c>
      <c r="I11" s="71">
        <v>0</v>
      </c>
      <c r="J11" s="76" t="s">
        <v>66</v>
      </c>
      <c r="K11" s="80">
        <f t="shared" ref="K11:K25" si="7">(G11-E11-I11)*24</f>
        <v>0</v>
      </c>
      <c r="M11" s="71"/>
      <c r="N11" s="75" t="s">
        <v>2</v>
      </c>
      <c r="O11" s="71"/>
      <c r="Q11" s="70">
        <f t="shared" si="4"/>
        <v>0</v>
      </c>
      <c r="R11" s="75" t="s">
        <v>2</v>
      </c>
      <c r="S11" s="70">
        <f t="shared" si="5"/>
        <v>0</v>
      </c>
      <c r="U11" s="81">
        <f t="shared" si="6"/>
        <v>0</v>
      </c>
      <c r="W11" s="86"/>
    </row>
    <row r="12" spans="2:23" x14ac:dyDescent="0.4">
      <c r="B12" s="75">
        <v>7</v>
      </c>
      <c r="C12" s="72" t="s">
        <v>42</v>
      </c>
      <c r="D12" s="75" t="s">
        <v>73</v>
      </c>
      <c r="E12" s="71"/>
      <c r="F12" s="75" t="s">
        <v>2</v>
      </c>
      <c r="G12" s="71"/>
      <c r="H12" s="76" t="s">
        <v>75</v>
      </c>
      <c r="I12" s="71">
        <v>0</v>
      </c>
      <c r="J12" s="76" t="s">
        <v>66</v>
      </c>
      <c r="K12" s="80">
        <f t="shared" si="7"/>
        <v>0</v>
      </c>
      <c r="M12" s="71"/>
      <c r="N12" s="75" t="s">
        <v>2</v>
      </c>
      <c r="O12" s="71"/>
      <c r="Q12" s="70">
        <f t="shared" si="4"/>
        <v>0</v>
      </c>
      <c r="R12" s="75" t="s">
        <v>2</v>
      </c>
      <c r="S12" s="70">
        <f t="shared" si="5"/>
        <v>0</v>
      </c>
      <c r="U12" s="81">
        <f t="shared" si="6"/>
        <v>0</v>
      </c>
      <c r="W12" s="86"/>
    </row>
    <row r="13" spans="2:23" x14ac:dyDescent="0.4">
      <c r="B13" s="75">
        <v>8</v>
      </c>
      <c r="C13" s="72" t="s">
        <v>35</v>
      </c>
      <c r="D13" s="75" t="s">
        <v>73</v>
      </c>
      <c r="E13" s="71"/>
      <c r="F13" s="75" t="s">
        <v>2</v>
      </c>
      <c r="G13" s="71"/>
      <c r="H13" s="76" t="s">
        <v>75</v>
      </c>
      <c r="I13" s="71">
        <v>0</v>
      </c>
      <c r="J13" s="76" t="s">
        <v>66</v>
      </c>
      <c r="K13" s="80">
        <f t="shared" si="7"/>
        <v>0</v>
      </c>
      <c r="M13" s="71"/>
      <c r="N13" s="75" t="s">
        <v>2</v>
      </c>
      <c r="O13" s="71"/>
      <c r="Q13" s="70">
        <f t="shared" si="4"/>
        <v>0</v>
      </c>
      <c r="R13" s="75" t="s">
        <v>2</v>
      </c>
      <c r="S13" s="70">
        <f t="shared" si="5"/>
        <v>0</v>
      </c>
      <c r="U13" s="81">
        <f t="shared" si="6"/>
        <v>0</v>
      </c>
      <c r="W13" s="86"/>
    </row>
    <row r="14" spans="2:23" x14ac:dyDescent="0.4">
      <c r="B14" s="75">
        <v>9</v>
      </c>
      <c r="C14" s="72" t="s">
        <v>43</v>
      </c>
      <c r="D14" s="75" t="s">
        <v>73</v>
      </c>
      <c r="E14" s="71"/>
      <c r="F14" s="75" t="s">
        <v>2</v>
      </c>
      <c r="G14" s="71"/>
      <c r="H14" s="76" t="s">
        <v>75</v>
      </c>
      <c r="I14" s="71">
        <v>0</v>
      </c>
      <c r="J14" s="76" t="s">
        <v>66</v>
      </c>
      <c r="K14" s="80">
        <f t="shared" si="7"/>
        <v>0</v>
      </c>
      <c r="M14" s="71"/>
      <c r="N14" s="75" t="s">
        <v>2</v>
      </c>
      <c r="O14" s="71"/>
      <c r="Q14" s="70">
        <f t="shared" si="4"/>
        <v>0</v>
      </c>
      <c r="R14" s="75" t="s">
        <v>2</v>
      </c>
      <c r="S14" s="70">
        <f t="shared" si="5"/>
        <v>0</v>
      </c>
      <c r="U14" s="81">
        <f t="shared" si="6"/>
        <v>0</v>
      </c>
      <c r="W14" s="86"/>
    </row>
    <row r="15" spans="2:23" x14ac:dyDescent="0.4">
      <c r="B15" s="75">
        <v>10</v>
      </c>
      <c r="C15" s="72" t="s">
        <v>44</v>
      </c>
      <c r="D15" s="75" t="s">
        <v>73</v>
      </c>
      <c r="E15" s="71"/>
      <c r="F15" s="75" t="s">
        <v>2</v>
      </c>
      <c r="G15" s="71"/>
      <c r="H15" s="76" t="s">
        <v>75</v>
      </c>
      <c r="I15" s="71">
        <v>0</v>
      </c>
      <c r="J15" s="76" t="s">
        <v>66</v>
      </c>
      <c r="K15" s="80">
        <f t="shared" si="7"/>
        <v>0</v>
      </c>
      <c r="M15" s="71"/>
      <c r="N15" s="75" t="s">
        <v>2</v>
      </c>
      <c r="O15" s="71"/>
      <c r="Q15" s="70">
        <f t="shared" si="4"/>
        <v>0</v>
      </c>
      <c r="R15" s="75" t="s">
        <v>2</v>
      </c>
      <c r="S15" s="70">
        <f>IF(G15&gt;O15,O15,G15)</f>
        <v>0</v>
      </c>
      <c r="U15" s="81">
        <f t="shared" si="6"/>
        <v>0</v>
      </c>
      <c r="W15" s="86"/>
    </row>
    <row r="16" spans="2:23" x14ac:dyDescent="0.4">
      <c r="B16" s="75">
        <v>11</v>
      </c>
      <c r="C16" s="72" t="s">
        <v>45</v>
      </c>
      <c r="D16" s="75" t="s">
        <v>73</v>
      </c>
      <c r="E16" s="71"/>
      <c r="F16" s="75" t="s">
        <v>2</v>
      </c>
      <c r="G16" s="71"/>
      <c r="H16" s="76" t="s">
        <v>75</v>
      </c>
      <c r="I16" s="71">
        <v>0</v>
      </c>
      <c r="J16" s="76" t="s">
        <v>66</v>
      </c>
      <c r="K16" s="80">
        <f t="shared" si="7"/>
        <v>0</v>
      </c>
      <c r="M16" s="71"/>
      <c r="N16" s="75" t="s">
        <v>2</v>
      </c>
      <c r="O16" s="71"/>
      <c r="Q16" s="70">
        <f t="shared" si="4"/>
        <v>0</v>
      </c>
      <c r="R16" s="75" t="s">
        <v>2</v>
      </c>
      <c r="S16" s="70">
        <f t="shared" si="5"/>
        <v>0</v>
      </c>
      <c r="U16" s="81">
        <f t="shared" si="6"/>
        <v>0</v>
      </c>
      <c r="W16" s="86"/>
    </row>
    <row r="17" spans="2:23" x14ac:dyDescent="0.4">
      <c r="B17" s="75">
        <v>12</v>
      </c>
      <c r="C17" s="72" t="s">
        <v>46</v>
      </c>
      <c r="D17" s="75" t="s">
        <v>73</v>
      </c>
      <c r="E17" s="71"/>
      <c r="F17" s="75" t="s">
        <v>2</v>
      </c>
      <c r="G17" s="71"/>
      <c r="H17" s="76" t="s">
        <v>75</v>
      </c>
      <c r="I17" s="71">
        <v>0</v>
      </c>
      <c r="J17" s="76" t="s">
        <v>66</v>
      </c>
      <c r="K17" s="80">
        <f t="shared" si="7"/>
        <v>0</v>
      </c>
      <c r="M17" s="71"/>
      <c r="N17" s="75" t="s">
        <v>2</v>
      </c>
      <c r="O17" s="71"/>
      <c r="Q17" s="70">
        <f t="shared" si="4"/>
        <v>0</v>
      </c>
      <c r="R17" s="75" t="s">
        <v>2</v>
      </c>
      <c r="S17" s="70">
        <f t="shared" si="5"/>
        <v>0</v>
      </c>
      <c r="U17" s="81">
        <f t="shared" si="6"/>
        <v>0</v>
      </c>
      <c r="W17" s="86"/>
    </row>
    <row r="18" spans="2:23" x14ac:dyDescent="0.4">
      <c r="B18" s="75">
        <v>13</v>
      </c>
      <c r="C18" s="72" t="s">
        <v>47</v>
      </c>
      <c r="D18" s="75" t="s">
        <v>73</v>
      </c>
      <c r="E18" s="71"/>
      <c r="F18" s="75" t="s">
        <v>2</v>
      </c>
      <c r="G18" s="71"/>
      <c r="H18" s="76" t="s">
        <v>75</v>
      </c>
      <c r="I18" s="71">
        <v>0</v>
      </c>
      <c r="J18" s="76" t="s">
        <v>66</v>
      </c>
      <c r="K18" s="80">
        <f t="shared" si="7"/>
        <v>0</v>
      </c>
      <c r="M18" s="71"/>
      <c r="N18" s="75" t="s">
        <v>2</v>
      </c>
      <c r="O18" s="71"/>
      <c r="Q18" s="70">
        <f t="shared" si="4"/>
        <v>0</v>
      </c>
      <c r="R18" s="75" t="s">
        <v>2</v>
      </c>
      <c r="S18" s="70">
        <f t="shared" si="5"/>
        <v>0</v>
      </c>
      <c r="U18" s="81">
        <f t="shared" si="6"/>
        <v>0</v>
      </c>
      <c r="W18" s="86"/>
    </row>
    <row r="19" spans="2:23" x14ac:dyDescent="0.4">
      <c r="B19" s="75">
        <v>14</v>
      </c>
      <c r="C19" s="72" t="s">
        <v>48</v>
      </c>
      <c r="D19" s="75" t="s">
        <v>73</v>
      </c>
      <c r="E19" s="71"/>
      <c r="F19" s="75" t="s">
        <v>2</v>
      </c>
      <c r="G19" s="71"/>
      <c r="H19" s="76" t="s">
        <v>75</v>
      </c>
      <c r="I19" s="71">
        <v>0</v>
      </c>
      <c r="J19" s="76" t="s">
        <v>66</v>
      </c>
      <c r="K19" s="80">
        <f t="shared" si="7"/>
        <v>0</v>
      </c>
      <c r="M19" s="71"/>
      <c r="N19" s="75" t="s">
        <v>2</v>
      </c>
      <c r="O19" s="71"/>
      <c r="Q19" s="70">
        <f t="shared" si="4"/>
        <v>0</v>
      </c>
      <c r="R19" s="75" t="s">
        <v>2</v>
      </c>
      <c r="S19" s="70">
        <f t="shared" si="5"/>
        <v>0</v>
      </c>
      <c r="U19" s="81">
        <f t="shared" si="6"/>
        <v>0</v>
      </c>
      <c r="W19" s="86"/>
    </row>
    <row r="20" spans="2:23" x14ac:dyDescent="0.4">
      <c r="B20" s="75">
        <v>15</v>
      </c>
      <c r="C20" s="72" t="s">
        <v>39</v>
      </c>
      <c r="D20" s="75" t="s">
        <v>73</v>
      </c>
      <c r="E20" s="71"/>
      <c r="F20" s="75" t="s">
        <v>2</v>
      </c>
      <c r="G20" s="71"/>
      <c r="H20" s="76" t="s">
        <v>75</v>
      </c>
      <c r="I20" s="71">
        <v>0</v>
      </c>
      <c r="J20" s="76" t="s">
        <v>66</v>
      </c>
      <c r="K20" s="82">
        <f t="shared" si="7"/>
        <v>0</v>
      </c>
      <c r="M20" s="71"/>
      <c r="N20" s="75" t="s">
        <v>2</v>
      </c>
      <c r="O20" s="71"/>
      <c r="Q20" s="70">
        <f t="shared" si="4"/>
        <v>0</v>
      </c>
      <c r="R20" s="75" t="s">
        <v>2</v>
      </c>
      <c r="S20" s="70">
        <f t="shared" si="5"/>
        <v>0</v>
      </c>
      <c r="U20" s="81">
        <f t="shared" si="6"/>
        <v>0</v>
      </c>
      <c r="W20" s="86"/>
    </row>
    <row r="21" spans="2:23" x14ac:dyDescent="0.4">
      <c r="B21" s="75">
        <v>16</v>
      </c>
      <c r="C21" s="72" t="s">
        <v>55</v>
      </c>
      <c r="D21" s="75" t="s">
        <v>73</v>
      </c>
      <c r="E21" s="71"/>
      <c r="F21" s="75" t="s">
        <v>2</v>
      </c>
      <c r="G21" s="71"/>
      <c r="H21" s="76" t="s">
        <v>75</v>
      </c>
      <c r="I21" s="71">
        <v>0</v>
      </c>
      <c r="J21" s="76" t="s">
        <v>66</v>
      </c>
      <c r="K21" s="80">
        <f t="shared" si="7"/>
        <v>0</v>
      </c>
      <c r="M21" s="71"/>
      <c r="N21" s="75" t="s">
        <v>2</v>
      </c>
      <c r="O21" s="71"/>
      <c r="Q21" s="70">
        <f t="shared" si="4"/>
        <v>0</v>
      </c>
      <c r="R21" s="75" t="s">
        <v>2</v>
      </c>
      <c r="S21" s="70">
        <f t="shared" si="5"/>
        <v>0</v>
      </c>
      <c r="U21" s="81">
        <f t="shared" si="6"/>
        <v>0</v>
      </c>
      <c r="W21" s="86"/>
    </row>
    <row r="22" spans="2:23" x14ac:dyDescent="0.4">
      <c r="B22" s="75">
        <v>17</v>
      </c>
      <c r="C22" s="72" t="s">
        <v>56</v>
      </c>
      <c r="D22" s="75" t="s">
        <v>73</v>
      </c>
      <c r="E22" s="71"/>
      <c r="F22" s="75" t="s">
        <v>2</v>
      </c>
      <c r="G22" s="71"/>
      <c r="H22" s="76" t="s">
        <v>75</v>
      </c>
      <c r="I22" s="71">
        <v>0</v>
      </c>
      <c r="J22" s="76" t="s">
        <v>66</v>
      </c>
      <c r="K22" s="80">
        <f t="shared" si="7"/>
        <v>0</v>
      </c>
      <c r="M22" s="71"/>
      <c r="N22" s="75" t="s">
        <v>2</v>
      </c>
      <c r="O22" s="71"/>
      <c r="Q22" s="70">
        <f t="shared" si="4"/>
        <v>0</v>
      </c>
      <c r="R22" s="75" t="s">
        <v>2</v>
      </c>
      <c r="S22" s="70">
        <f t="shared" si="5"/>
        <v>0</v>
      </c>
      <c r="U22" s="81">
        <f t="shared" si="6"/>
        <v>0</v>
      </c>
      <c r="W22" s="86"/>
    </row>
    <row r="23" spans="2:23" x14ac:dyDescent="0.4">
      <c r="B23" s="75">
        <v>18</v>
      </c>
      <c r="C23" s="72" t="s">
        <v>57</v>
      </c>
      <c r="D23" s="75" t="s">
        <v>73</v>
      </c>
      <c r="E23" s="71"/>
      <c r="F23" s="75" t="s">
        <v>2</v>
      </c>
      <c r="G23" s="71"/>
      <c r="H23" s="76" t="s">
        <v>75</v>
      </c>
      <c r="I23" s="71">
        <v>0</v>
      </c>
      <c r="J23" s="76" t="s">
        <v>66</v>
      </c>
      <c r="K23" s="80">
        <f t="shared" si="7"/>
        <v>0</v>
      </c>
      <c r="M23" s="71"/>
      <c r="N23" s="75" t="s">
        <v>2</v>
      </c>
      <c r="O23" s="71"/>
      <c r="Q23" s="70">
        <f t="shared" si="4"/>
        <v>0</v>
      </c>
      <c r="R23" s="75" t="s">
        <v>2</v>
      </c>
      <c r="S23" s="70">
        <f t="shared" si="5"/>
        <v>0</v>
      </c>
      <c r="U23" s="81">
        <f t="shared" si="6"/>
        <v>0</v>
      </c>
      <c r="W23" s="86"/>
    </row>
    <row r="24" spans="2:23" x14ac:dyDescent="0.4">
      <c r="B24" s="75">
        <v>19</v>
      </c>
      <c r="C24" s="72" t="s">
        <v>76</v>
      </c>
      <c r="D24" s="75" t="s">
        <v>73</v>
      </c>
      <c r="E24" s="71"/>
      <c r="F24" s="75" t="s">
        <v>2</v>
      </c>
      <c r="G24" s="71"/>
      <c r="H24" s="76" t="s">
        <v>75</v>
      </c>
      <c r="I24" s="71">
        <v>0</v>
      </c>
      <c r="J24" s="76" t="s">
        <v>66</v>
      </c>
      <c r="K24" s="80">
        <f t="shared" si="7"/>
        <v>0</v>
      </c>
      <c r="M24" s="71"/>
      <c r="N24" s="75" t="s">
        <v>2</v>
      </c>
      <c r="O24" s="71"/>
      <c r="Q24" s="70">
        <f t="shared" si="4"/>
        <v>0</v>
      </c>
      <c r="R24" s="75" t="s">
        <v>2</v>
      </c>
      <c r="S24" s="70">
        <f t="shared" si="5"/>
        <v>0</v>
      </c>
      <c r="U24" s="81">
        <f t="shared" si="6"/>
        <v>0</v>
      </c>
      <c r="W24" s="86"/>
    </row>
    <row r="25" spans="2:23" x14ac:dyDescent="0.4">
      <c r="B25" s="75">
        <v>20</v>
      </c>
      <c r="C25" s="72" t="s">
        <v>77</v>
      </c>
      <c r="D25" s="75" t="s">
        <v>73</v>
      </c>
      <c r="E25" s="71"/>
      <c r="F25" s="75" t="s">
        <v>2</v>
      </c>
      <c r="G25" s="71"/>
      <c r="H25" s="76" t="s">
        <v>75</v>
      </c>
      <c r="I25" s="71">
        <v>0</v>
      </c>
      <c r="J25" s="76" t="s">
        <v>66</v>
      </c>
      <c r="K25" s="80">
        <f t="shared" si="7"/>
        <v>0</v>
      </c>
      <c r="M25" s="71"/>
      <c r="N25" s="75" t="s">
        <v>2</v>
      </c>
      <c r="O25" s="71"/>
      <c r="Q25" s="70">
        <f t="shared" si="4"/>
        <v>0</v>
      </c>
      <c r="R25" s="75" t="s">
        <v>2</v>
      </c>
      <c r="S25" s="70">
        <f t="shared" si="5"/>
        <v>0</v>
      </c>
      <c r="U25" s="81">
        <f t="shared" si="6"/>
        <v>0</v>
      </c>
      <c r="W25" s="86"/>
    </row>
    <row r="26" spans="2:23" x14ac:dyDescent="0.4">
      <c r="B26" s="75">
        <v>21</v>
      </c>
      <c r="C26" s="72" t="s">
        <v>78</v>
      </c>
      <c r="D26" s="75" t="s">
        <v>73</v>
      </c>
      <c r="E26" s="83"/>
      <c r="F26" s="75" t="s">
        <v>2</v>
      </c>
      <c r="G26" s="83"/>
      <c r="H26" s="76" t="s">
        <v>75</v>
      </c>
      <c r="I26" s="83"/>
      <c r="J26" s="76" t="s">
        <v>66</v>
      </c>
      <c r="K26" s="72">
        <v>1</v>
      </c>
      <c r="M26" s="80"/>
      <c r="N26" s="75" t="s">
        <v>2</v>
      </c>
      <c r="O26" s="80"/>
      <c r="Q26" s="80"/>
      <c r="R26" s="75" t="s">
        <v>2</v>
      </c>
      <c r="S26" s="80"/>
      <c r="U26" s="72">
        <v>1</v>
      </c>
      <c r="W26" s="86"/>
    </row>
    <row r="27" spans="2:23" x14ac:dyDescent="0.4">
      <c r="B27" s="75">
        <v>22</v>
      </c>
      <c r="C27" s="72" t="s">
        <v>79</v>
      </c>
      <c r="D27" s="75" t="s">
        <v>73</v>
      </c>
      <c r="E27" s="83"/>
      <c r="F27" s="75" t="s">
        <v>2</v>
      </c>
      <c r="G27" s="83"/>
      <c r="H27" s="76" t="s">
        <v>75</v>
      </c>
      <c r="I27" s="83"/>
      <c r="J27" s="76" t="s">
        <v>66</v>
      </c>
      <c r="K27" s="72">
        <v>2</v>
      </c>
      <c r="M27" s="80"/>
      <c r="N27" s="75" t="s">
        <v>2</v>
      </c>
      <c r="O27" s="80"/>
      <c r="Q27" s="80"/>
      <c r="R27" s="75" t="s">
        <v>2</v>
      </c>
      <c r="S27" s="80"/>
      <c r="U27" s="72">
        <v>2</v>
      </c>
      <c r="W27" s="86"/>
    </row>
    <row r="28" spans="2:23" x14ac:dyDescent="0.4">
      <c r="B28" s="75">
        <v>23</v>
      </c>
      <c r="C28" s="72" t="s">
        <v>80</v>
      </c>
      <c r="D28" s="75" t="s">
        <v>73</v>
      </c>
      <c r="E28" s="83"/>
      <c r="F28" s="75" t="s">
        <v>2</v>
      </c>
      <c r="G28" s="83"/>
      <c r="H28" s="76" t="s">
        <v>75</v>
      </c>
      <c r="I28" s="83"/>
      <c r="J28" s="76" t="s">
        <v>66</v>
      </c>
      <c r="K28" s="72">
        <v>3</v>
      </c>
      <c r="M28" s="80"/>
      <c r="N28" s="75" t="s">
        <v>2</v>
      </c>
      <c r="O28" s="80"/>
      <c r="Q28" s="80"/>
      <c r="R28" s="75" t="s">
        <v>2</v>
      </c>
      <c r="S28" s="80"/>
      <c r="U28" s="72">
        <v>3</v>
      </c>
      <c r="W28" s="86"/>
    </row>
    <row r="29" spans="2:23" x14ac:dyDescent="0.4">
      <c r="B29" s="75">
        <v>24</v>
      </c>
      <c r="C29" s="72" t="s">
        <v>81</v>
      </c>
      <c r="D29" s="75" t="s">
        <v>73</v>
      </c>
      <c r="E29" s="83"/>
      <c r="F29" s="75" t="s">
        <v>2</v>
      </c>
      <c r="G29" s="83"/>
      <c r="H29" s="76" t="s">
        <v>75</v>
      </c>
      <c r="I29" s="83"/>
      <c r="J29" s="76" t="s">
        <v>66</v>
      </c>
      <c r="K29" s="72">
        <v>4</v>
      </c>
      <c r="M29" s="80"/>
      <c r="N29" s="75" t="s">
        <v>2</v>
      </c>
      <c r="O29" s="80"/>
      <c r="Q29" s="80"/>
      <c r="R29" s="75" t="s">
        <v>2</v>
      </c>
      <c r="S29" s="80"/>
      <c r="U29" s="72">
        <v>4</v>
      </c>
      <c r="W29" s="86"/>
    </row>
    <row r="30" spans="2:23" x14ac:dyDescent="0.4">
      <c r="B30" s="75">
        <v>25</v>
      </c>
      <c r="C30" s="72" t="s">
        <v>58</v>
      </c>
      <c r="D30" s="75" t="s">
        <v>73</v>
      </c>
      <c r="E30" s="83"/>
      <c r="F30" s="75" t="s">
        <v>2</v>
      </c>
      <c r="G30" s="83"/>
      <c r="H30" s="76" t="s">
        <v>75</v>
      </c>
      <c r="I30" s="83"/>
      <c r="J30" s="76" t="s">
        <v>66</v>
      </c>
      <c r="K30" s="72">
        <v>4</v>
      </c>
      <c r="M30" s="80"/>
      <c r="N30" s="75" t="s">
        <v>2</v>
      </c>
      <c r="O30" s="80"/>
      <c r="Q30" s="80"/>
      <c r="R30" s="75" t="s">
        <v>2</v>
      </c>
      <c r="S30" s="80"/>
      <c r="U30" s="72">
        <v>3</v>
      </c>
      <c r="W30" s="86"/>
    </row>
    <row r="31" spans="2:23" x14ac:dyDescent="0.4">
      <c r="B31" s="75">
        <v>26</v>
      </c>
      <c r="C31" s="72" t="s">
        <v>59</v>
      </c>
      <c r="D31" s="75" t="s">
        <v>73</v>
      </c>
      <c r="E31" s="83"/>
      <c r="F31" s="75" t="s">
        <v>2</v>
      </c>
      <c r="G31" s="83"/>
      <c r="H31" s="76" t="s">
        <v>75</v>
      </c>
      <c r="I31" s="83"/>
      <c r="J31" s="76" t="s">
        <v>66</v>
      </c>
      <c r="K31" s="72">
        <v>5</v>
      </c>
      <c r="M31" s="80"/>
      <c r="N31" s="75" t="s">
        <v>2</v>
      </c>
      <c r="O31" s="80"/>
      <c r="Q31" s="80"/>
      <c r="R31" s="75" t="s">
        <v>2</v>
      </c>
      <c r="S31" s="80"/>
      <c r="U31" s="72">
        <v>5</v>
      </c>
      <c r="W31" s="86"/>
    </row>
    <row r="32" spans="2:23" x14ac:dyDescent="0.4">
      <c r="B32" s="75">
        <v>27</v>
      </c>
      <c r="C32" s="72" t="s">
        <v>72</v>
      </c>
      <c r="D32" s="75" t="s">
        <v>73</v>
      </c>
      <c r="E32" s="83"/>
      <c r="F32" s="75" t="s">
        <v>2</v>
      </c>
      <c r="G32" s="83"/>
      <c r="H32" s="76" t="s">
        <v>75</v>
      </c>
      <c r="I32" s="83"/>
      <c r="J32" s="76" t="s">
        <v>66</v>
      </c>
      <c r="K32" s="72">
        <v>0</v>
      </c>
      <c r="M32" s="80"/>
      <c r="N32" s="75" t="s">
        <v>2</v>
      </c>
      <c r="O32" s="80"/>
      <c r="Q32" s="80"/>
      <c r="R32" s="75" t="s">
        <v>2</v>
      </c>
      <c r="S32" s="80"/>
      <c r="U32" s="72">
        <v>0</v>
      </c>
      <c r="W32" s="86" t="s">
        <v>157</v>
      </c>
    </row>
    <row r="33" spans="2:23" x14ac:dyDescent="0.4">
      <c r="B33" s="75">
        <v>28</v>
      </c>
      <c r="C33" s="72" t="s">
        <v>74</v>
      </c>
      <c r="D33" s="75" t="s">
        <v>73</v>
      </c>
      <c r="E33" s="83"/>
      <c r="F33" s="75" t="s">
        <v>2</v>
      </c>
      <c r="G33" s="83"/>
      <c r="H33" s="76" t="s">
        <v>75</v>
      </c>
      <c r="I33" s="83"/>
      <c r="J33" s="76" t="s">
        <v>66</v>
      </c>
      <c r="K33" s="72"/>
      <c r="M33" s="80"/>
      <c r="N33" s="75" t="s">
        <v>2</v>
      </c>
      <c r="O33" s="80"/>
      <c r="Q33" s="80"/>
      <c r="R33" s="75" t="s">
        <v>2</v>
      </c>
      <c r="S33" s="80"/>
      <c r="U33" s="72"/>
      <c r="W33" s="86"/>
    </row>
    <row r="34" spans="2:23" x14ac:dyDescent="0.4">
      <c r="B34" s="75">
        <v>29</v>
      </c>
      <c r="C34" s="72" t="s">
        <v>74</v>
      </c>
      <c r="D34" s="75" t="s">
        <v>73</v>
      </c>
      <c r="E34" s="83"/>
      <c r="F34" s="75" t="s">
        <v>2</v>
      </c>
      <c r="G34" s="83"/>
      <c r="H34" s="76" t="s">
        <v>75</v>
      </c>
      <c r="I34" s="83"/>
      <c r="J34" s="76" t="s">
        <v>66</v>
      </c>
      <c r="K34" s="72"/>
      <c r="M34" s="80"/>
      <c r="N34" s="75" t="s">
        <v>2</v>
      </c>
      <c r="O34" s="80"/>
      <c r="Q34" s="80"/>
      <c r="R34" s="75" t="s">
        <v>2</v>
      </c>
      <c r="S34" s="80"/>
      <c r="U34" s="72"/>
      <c r="W34" s="86"/>
    </row>
    <row r="35" spans="2:23" x14ac:dyDescent="0.4">
      <c r="B35" s="75">
        <v>30</v>
      </c>
      <c r="C35" s="72" t="s">
        <v>74</v>
      </c>
      <c r="D35" s="75" t="s">
        <v>73</v>
      </c>
      <c r="E35" s="83"/>
      <c r="F35" s="75" t="s">
        <v>2</v>
      </c>
      <c r="G35" s="83"/>
      <c r="H35" s="76" t="s">
        <v>75</v>
      </c>
      <c r="I35" s="83"/>
      <c r="J35" s="76" t="s">
        <v>66</v>
      </c>
      <c r="K35" s="72"/>
      <c r="M35" s="80"/>
      <c r="N35" s="75" t="s">
        <v>2</v>
      </c>
      <c r="O35" s="80"/>
      <c r="Q35" s="80"/>
      <c r="R35" s="75" t="s">
        <v>2</v>
      </c>
      <c r="S35" s="80"/>
      <c r="U35" s="72"/>
      <c r="W35" s="86"/>
    </row>
    <row r="36" spans="2:23" x14ac:dyDescent="0.4">
      <c r="C36" s="84"/>
    </row>
    <row r="37" spans="2:23" x14ac:dyDescent="0.4">
      <c r="C37" s="85" t="s">
        <v>161</v>
      </c>
    </row>
    <row r="38" spans="2:23" x14ac:dyDescent="0.4">
      <c r="C38" s="85" t="s">
        <v>162</v>
      </c>
    </row>
    <row r="39" spans="2:23" x14ac:dyDescent="0.4">
      <c r="C39" s="85" t="s">
        <v>163</v>
      </c>
    </row>
    <row r="40" spans="2:23" x14ac:dyDescent="0.4">
      <c r="C40" s="85" t="s">
        <v>164</v>
      </c>
    </row>
    <row r="41" spans="2:23" x14ac:dyDescent="0.4">
      <c r="C41" s="77" t="s">
        <v>192</v>
      </c>
    </row>
    <row r="42" spans="2:23" x14ac:dyDescent="0.4">
      <c r="C42" s="77" t="s">
        <v>194</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R49"/>
  <sheetViews>
    <sheetView zoomScale="80" zoomScaleNormal="80" workbookViewId="0">
      <selection activeCell="C1" sqref="C1"/>
    </sheetView>
  </sheetViews>
  <sheetFormatPr defaultColWidth="9" defaultRowHeight="18.75" x14ac:dyDescent="0.4"/>
  <cols>
    <col min="1" max="2" width="9" style="28"/>
    <col min="3" max="3" width="45.625" style="28" customWidth="1"/>
    <col min="4" max="16384" width="9" style="28"/>
  </cols>
  <sheetData>
    <row r="1" spans="1:10" x14ac:dyDescent="0.4">
      <c r="A1" s="28" t="s">
        <v>108</v>
      </c>
      <c r="C1" s="54"/>
      <c r="D1" s="54"/>
      <c r="E1" s="54"/>
    </row>
    <row r="2" spans="1:10" s="38" customFormat="1" ht="20.25" customHeight="1" x14ac:dyDescent="0.4">
      <c r="A2" s="56" t="s">
        <v>170</v>
      </c>
      <c r="B2" s="56"/>
      <c r="C2" s="54"/>
      <c r="D2" s="54"/>
      <c r="E2" s="54"/>
    </row>
    <row r="3" spans="1:10" s="60" customFormat="1" ht="20.25" customHeight="1" x14ac:dyDescent="0.4">
      <c r="A3" s="68"/>
      <c r="B3" s="54" t="s">
        <v>141</v>
      </c>
      <c r="C3" s="54"/>
      <c r="E3" s="489" t="s">
        <v>142</v>
      </c>
      <c r="F3" s="489"/>
      <c r="G3" s="489"/>
      <c r="H3" s="489"/>
      <c r="I3" s="489"/>
      <c r="J3" s="489"/>
    </row>
    <row r="4" spans="1:10" s="60" customFormat="1" ht="20.25" customHeight="1" x14ac:dyDescent="0.4">
      <c r="A4" s="69"/>
      <c r="B4" s="54" t="s">
        <v>143</v>
      </c>
      <c r="C4" s="54"/>
      <c r="E4" s="489"/>
      <c r="F4" s="489"/>
      <c r="G4" s="489"/>
      <c r="H4" s="489"/>
      <c r="I4" s="489"/>
      <c r="J4" s="489"/>
    </row>
    <row r="5" spans="1:10" s="38" customFormat="1" ht="20.25" customHeight="1" x14ac:dyDescent="0.4">
      <c r="A5" s="55" t="s">
        <v>138</v>
      </c>
      <c r="B5" s="54"/>
      <c r="C5" s="54"/>
      <c r="D5" s="66"/>
      <c r="E5" s="67"/>
    </row>
    <row r="6" spans="1:10" s="38" customFormat="1" ht="20.25" customHeight="1" x14ac:dyDescent="0.4">
      <c r="A6" s="54" t="s">
        <v>109</v>
      </c>
      <c r="B6" s="56"/>
      <c r="C6" s="54"/>
      <c r="D6" s="66"/>
      <c r="E6" s="67"/>
    </row>
    <row r="7" spans="1:10" s="60" customFormat="1" ht="20.25" customHeight="1" x14ac:dyDescent="0.4">
      <c r="A7" s="54" t="s">
        <v>198</v>
      </c>
      <c r="B7" s="54"/>
      <c r="C7" s="54"/>
    </row>
    <row r="8" spans="1:10" s="60" customFormat="1" ht="20.25" customHeight="1" x14ac:dyDescent="0.4">
      <c r="A8" s="54" t="s">
        <v>199</v>
      </c>
      <c r="B8" s="54"/>
      <c r="C8" s="54"/>
    </row>
    <row r="9" spans="1:10" s="38" customFormat="1" ht="20.25" customHeight="1" x14ac:dyDescent="0.4">
      <c r="A9" s="54" t="s">
        <v>183</v>
      </c>
      <c r="B9" s="56"/>
      <c r="C9" s="54"/>
    </row>
    <row r="10" spans="1:10" s="38" customFormat="1" ht="20.25" customHeight="1" x14ac:dyDescent="0.4">
      <c r="A10" s="54" t="s">
        <v>184</v>
      </c>
      <c r="B10" s="56"/>
      <c r="C10" s="54"/>
    </row>
    <row r="11" spans="1:10" s="38" customFormat="1" ht="20.25" customHeight="1" x14ac:dyDescent="0.4">
      <c r="A11" s="54" t="s">
        <v>185</v>
      </c>
      <c r="B11" s="56"/>
      <c r="C11" s="54"/>
    </row>
    <row r="12" spans="1:10" s="38" customFormat="1" ht="17.25" customHeight="1" x14ac:dyDescent="0.4">
      <c r="A12" s="54" t="s">
        <v>186</v>
      </c>
      <c r="B12" s="54"/>
      <c r="C12" s="54"/>
    </row>
    <row r="13" spans="1:10" s="38" customFormat="1" ht="17.25" customHeight="1" x14ac:dyDescent="0.4">
      <c r="A13" s="54" t="s">
        <v>110</v>
      </c>
      <c r="B13" s="54"/>
      <c r="C13" s="54"/>
    </row>
    <row r="14" spans="1:10" s="38" customFormat="1" ht="17.25" customHeight="1" x14ac:dyDescent="0.4">
      <c r="A14" s="54"/>
      <c r="B14" s="30" t="s">
        <v>98</v>
      </c>
      <c r="C14" s="30" t="s">
        <v>3</v>
      </c>
    </row>
    <row r="15" spans="1:10" s="38" customFormat="1" ht="17.25" customHeight="1" x14ac:dyDescent="0.4">
      <c r="A15" s="54"/>
      <c r="B15" s="30">
        <v>1</v>
      </c>
      <c r="C15" s="57" t="s">
        <v>4</v>
      </c>
    </row>
    <row r="16" spans="1:10" s="38" customFormat="1" ht="17.25" customHeight="1" x14ac:dyDescent="0.4">
      <c r="A16" s="54"/>
      <c r="B16" s="30">
        <v>2</v>
      </c>
      <c r="C16" s="57" t="s">
        <v>60</v>
      </c>
    </row>
    <row r="17" spans="1:44" s="38" customFormat="1" ht="17.25" customHeight="1" x14ac:dyDescent="0.4">
      <c r="A17" s="54"/>
      <c r="B17" s="30">
        <v>3</v>
      </c>
      <c r="C17" s="57" t="s">
        <v>5</v>
      </c>
    </row>
    <row r="18" spans="1:44" s="38" customFormat="1" ht="17.25" customHeight="1" x14ac:dyDescent="0.4">
      <c r="A18" s="54"/>
      <c r="B18" s="30">
        <v>4</v>
      </c>
      <c r="C18" s="57" t="s">
        <v>111</v>
      </c>
    </row>
    <row r="19" spans="1:44" s="38" customFormat="1" ht="17.25" customHeight="1" x14ac:dyDescent="0.4">
      <c r="A19" s="54"/>
      <c r="B19" s="30">
        <v>5</v>
      </c>
      <c r="C19" s="57" t="s">
        <v>112</v>
      </c>
    </row>
    <row r="20" spans="1:44" s="38" customFormat="1" ht="17.25" customHeight="1" x14ac:dyDescent="0.4">
      <c r="A20" s="54" t="s">
        <v>187</v>
      </c>
      <c r="B20" s="54"/>
      <c r="C20" s="54"/>
      <c r="D20" s="60"/>
      <c r="E20" s="60"/>
    </row>
    <row r="21" spans="1:44" s="38" customFormat="1" ht="17.25" customHeight="1" x14ac:dyDescent="0.4">
      <c r="A21" s="54" t="s">
        <v>113</v>
      </c>
      <c r="B21" s="54"/>
      <c r="C21" s="54"/>
      <c r="D21" s="60"/>
      <c r="E21" s="60"/>
    </row>
    <row r="22" spans="1:44" s="38" customFormat="1" ht="17.25" customHeight="1" x14ac:dyDescent="0.4">
      <c r="A22" s="54"/>
      <c r="B22" s="30" t="s">
        <v>7</v>
      </c>
      <c r="C22" s="30" t="s">
        <v>8</v>
      </c>
      <c r="D22" s="60"/>
      <c r="E22" s="60"/>
      <c r="F22" s="59"/>
      <c r="G22" s="59"/>
      <c r="I22" s="59"/>
      <c r="J22" s="59"/>
      <c r="K22" s="59"/>
      <c r="L22" s="59"/>
      <c r="M22" s="59"/>
      <c r="N22" s="59"/>
      <c r="Q22" s="59"/>
      <c r="R22" s="59"/>
      <c r="S22" s="59"/>
      <c r="V22" s="59"/>
      <c r="W22" s="59"/>
      <c r="X22" s="59"/>
    </row>
    <row r="23" spans="1:44" s="38" customFormat="1" ht="17.25" customHeight="1" x14ac:dyDescent="0.4">
      <c r="A23" s="54"/>
      <c r="B23" s="30" t="s">
        <v>9</v>
      </c>
      <c r="C23" s="57" t="s">
        <v>114</v>
      </c>
      <c r="D23" s="60"/>
      <c r="E23" s="60"/>
      <c r="F23" s="59"/>
      <c r="G23" s="59"/>
      <c r="I23" s="59"/>
      <c r="J23" s="59"/>
      <c r="K23" s="59"/>
      <c r="L23" s="59"/>
      <c r="M23" s="59"/>
      <c r="N23" s="59"/>
      <c r="Q23" s="59"/>
      <c r="R23" s="59"/>
      <c r="S23" s="59"/>
      <c r="V23" s="59"/>
      <c r="W23" s="59"/>
      <c r="X23" s="59"/>
    </row>
    <row r="24" spans="1:44" s="38" customFormat="1" ht="17.25" customHeight="1" x14ac:dyDescent="0.4">
      <c r="A24" s="54"/>
      <c r="B24" s="30" t="s">
        <v>10</v>
      </c>
      <c r="C24" s="57" t="s">
        <v>115</v>
      </c>
      <c r="D24" s="60"/>
      <c r="E24" s="60"/>
      <c r="F24" s="59"/>
      <c r="G24" s="59"/>
      <c r="I24" s="59"/>
      <c r="J24" s="59"/>
      <c r="K24" s="59"/>
      <c r="L24" s="59"/>
      <c r="M24" s="59"/>
      <c r="N24" s="59"/>
      <c r="Q24" s="59"/>
      <c r="R24" s="59"/>
      <c r="S24" s="59"/>
      <c r="V24" s="59"/>
      <c r="W24" s="59"/>
      <c r="X24" s="59"/>
    </row>
    <row r="25" spans="1:44" s="38" customFormat="1" ht="17.25" customHeight="1" x14ac:dyDescent="0.4">
      <c r="A25" s="54"/>
      <c r="B25" s="30" t="s">
        <v>11</v>
      </c>
      <c r="C25" s="57" t="s">
        <v>116</v>
      </c>
      <c r="D25" s="60"/>
      <c r="E25" s="60"/>
      <c r="F25" s="59"/>
      <c r="G25" s="59"/>
      <c r="I25" s="59"/>
      <c r="J25" s="59"/>
      <c r="K25" s="59"/>
      <c r="L25" s="59"/>
      <c r="M25" s="59"/>
      <c r="N25" s="59"/>
      <c r="Q25" s="59"/>
      <c r="R25" s="59"/>
      <c r="S25" s="59"/>
      <c r="V25" s="59"/>
      <c r="W25" s="59"/>
      <c r="X25" s="59"/>
    </row>
    <row r="26" spans="1:44" s="38" customFormat="1" ht="17.25" customHeight="1" x14ac:dyDescent="0.4">
      <c r="A26" s="54"/>
      <c r="B26" s="30" t="s">
        <v>12</v>
      </c>
      <c r="C26" s="57" t="s">
        <v>139</v>
      </c>
      <c r="D26" s="60"/>
      <c r="E26" s="60"/>
      <c r="F26" s="59"/>
      <c r="G26" s="59"/>
      <c r="I26" s="59"/>
      <c r="J26" s="59"/>
      <c r="K26" s="59"/>
      <c r="L26" s="59"/>
      <c r="M26" s="59"/>
      <c r="N26" s="59"/>
      <c r="Q26" s="59"/>
      <c r="R26" s="59"/>
      <c r="S26" s="59"/>
      <c r="V26" s="59"/>
      <c r="W26" s="59"/>
      <c r="X26" s="59"/>
    </row>
    <row r="27" spans="1:44" s="38" customFormat="1" ht="17.25" customHeight="1" x14ac:dyDescent="0.4">
      <c r="A27" s="54"/>
      <c r="B27" s="58" t="s">
        <v>13</v>
      </c>
      <c r="C27" s="54"/>
      <c r="D27" s="60"/>
      <c r="E27" s="60"/>
      <c r="F27" s="59"/>
      <c r="G27" s="59"/>
      <c r="I27" s="59"/>
      <c r="J27" s="59"/>
      <c r="K27" s="59"/>
      <c r="L27" s="59"/>
      <c r="M27" s="59"/>
      <c r="N27" s="59"/>
      <c r="Q27" s="59"/>
      <c r="R27" s="59"/>
      <c r="S27" s="59"/>
      <c r="V27" s="59"/>
      <c r="W27" s="59"/>
      <c r="X27" s="59"/>
    </row>
    <row r="28" spans="1:44" s="38" customFormat="1" ht="17.25" customHeight="1" x14ac:dyDescent="0.4">
      <c r="A28" s="60"/>
      <c r="B28" s="54" t="s">
        <v>117</v>
      </c>
      <c r="C28" s="60"/>
      <c r="D28" s="60"/>
      <c r="E28" s="58"/>
      <c r="F28" s="59"/>
      <c r="G28" s="59"/>
      <c r="I28" s="59"/>
      <c r="J28" s="59"/>
      <c r="K28" s="59"/>
      <c r="L28" s="59"/>
      <c r="M28" s="59"/>
      <c r="N28" s="59"/>
      <c r="Q28" s="59"/>
      <c r="R28" s="59"/>
      <c r="S28" s="59"/>
      <c r="V28" s="59"/>
      <c r="W28" s="59"/>
      <c r="X28" s="59"/>
    </row>
    <row r="29" spans="1:44" s="38" customFormat="1" ht="17.25" customHeight="1" x14ac:dyDescent="0.4">
      <c r="A29" s="60"/>
      <c r="B29" s="54" t="s">
        <v>140</v>
      </c>
      <c r="C29" s="60"/>
      <c r="D29" s="60"/>
      <c r="E29" s="54"/>
      <c r="F29" s="59"/>
      <c r="G29" s="59"/>
      <c r="I29" s="59"/>
      <c r="J29" s="59"/>
      <c r="K29" s="59"/>
      <c r="L29" s="59"/>
      <c r="M29" s="59"/>
      <c r="N29" s="59"/>
      <c r="Q29" s="59"/>
      <c r="R29" s="59"/>
      <c r="S29" s="59"/>
      <c r="V29" s="59"/>
      <c r="W29" s="59"/>
      <c r="X29" s="59"/>
    </row>
    <row r="30" spans="1:44" s="38" customFormat="1" ht="17.25" customHeight="1" x14ac:dyDescent="0.4">
      <c r="A30" s="54" t="s">
        <v>188</v>
      </c>
      <c r="B30" s="54"/>
      <c r="C30" s="54"/>
    </row>
    <row r="31" spans="1:44" s="38" customFormat="1" ht="17.25" customHeight="1" x14ac:dyDescent="0.4">
      <c r="A31" s="54" t="s">
        <v>118</v>
      </c>
      <c r="B31" s="54"/>
      <c r="C31" s="54"/>
      <c r="AG31" s="29"/>
      <c r="AH31" s="29"/>
      <c r="AI31" s="29"/>
      <c r="AJ31" s="29"/>
      <c r="AK31" s="29"/>
      <c r="AL31" s="29"/>
      <c r="AM31" s="29"/>
      <c r="AN31" s="29"/>
      <c r="AO31" s="29"/>
      <c r="AP31" s="29"/>
      <c r="AQ31" s="29"/>
      <c r="AR31" s="29"/>
    </row>
    <row r="32" spans="1:44" s="38" customFormat="1" ht="17.25" customHeight="1" x14ac:dyDescent="0.4">
      <c r="A32" s="54" t="s">
        <v>189</v>
      </c>
      <c r="B32" s="54"/>
    </row>
    <row r="33" spans="1:70" s="38" customFormat="1" ht="17.25" customHeight="1" x14ac:dyDescent="0.4">
      <c r="A33" s="54" t="s">
        <v>200</v>
      </c>
      <c r="B33" s="54"/>
    </row>
    <row r="34" spans="1:70" s="38" customFormat="1" ht="17.25" customHeight="1" x14ac:dyDescent="0.4">
      <c r="A34" s="54" t="s">
        <v>190</v>
      </c>
      <c r="B34" s="54"/>
    </row>
    <row r="35" spans="1:70" s="38" customFormat="1" ht="17.25" customHeight="1" x14ac:dyDescent="0.4">
      <c r="A35" s="54" t="s">
        <v>119</v>
      </c>
      <c r="B35" s="54"/>
    </row>
    <row r="36" spans="1:70" s="38" customFormat="1" ht="17.25" customHeight="1" x14ac:dyDescent="0.4">
      <c r="A36" s="54" t="s">
        <v>191</v>
      </c>
      <c r="B36" s="54"/>
      <c r="C36" s="54"/>
    </row>
    <row r="37" spans="1:70" s="38" customFormat="1" ht="17.25" customHeight="1" x14ac:dyDescent="0.4">
      <c r="A37" s="60" t="s">
        <v>205</v>
      </c>
      <c r="B37" s="60"/>
      <c r="C37" s="54"/>
    </row>
    <row r="38" spans="1:70" s="38" customFormat="1" ht="17.25" customHeight="1" x14ac:dyDescent="0.4">
      <c r="A38" s="60" t="s">
        <v>120</v>
      </c>
      <c r="B38" s="60"/>
      <c r="C38" s="54"/>
    </row>
    <row r="39" spans="1:70" s="38" customFormat="1" ht="17.25" customHeight="1" x14ac:dyDescent="0.4">
      <c r="A39" s="60" t="s">
        <v>165</v>
      </c>
      <c r="B39" s="60"/>
      <c r="C39" s="54"/>
    </row>
    <row r="40" spans="1:70" s="38" customFormat="1" ht="17.25" customHeight="1" x14ac:dyDescent="0.4">
      <c r="A40" s="60" t="s">
        <v>215</v>
      </c>
      <c r="B40" s="60"/>
      <c r="C40" s="54"/>
    </row>
    <row r="41" spans="1:70" s="38" customFormat="1" ht="17.25" customHeight="1" x14ac:dyDescent="0.4">
      <c r="A41" s="38" t="s">
        <v>211</v>
      </c>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row>
    <row r="42" spans="1:70" s="38" customFormat="1" ht="17.25" customHeight="1" x14ac:dyDescent="0.4">
      <c r="A42" s="38" t="s">
        <v>212</v>
      </c>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row>
    <row r="43" spans="1:70" s="38" customFormat="1" ht="17.25" customHeight="1" x14ac:dyDescent="0.2">
      <c r="A43" s="38" t="s">
        <v>213</v>
      </c>
      <c r="BK43" s="62"/>
      <c r="BL43" s="63"/>
      <c r="BM43" s="62"/>
      <c r="BN43" s="62"/>
      <c r="BO43" s="62"/>
      <c r="BP43" s="64"/>
      <c r="BQ43" s="65"/>
      <c r="BR43" s="65"/>
    </row>
    <row r="44" spans="1:70" ht="17.25" customHeight="1" x14ac:dyDescent="0.4">
      <c r="A44" s="28" t="s">
        <v>166</v>
      </c>
    </row>
    <row r="45" spans="1:70" ht="17.25" customHeight="1" x14ac:dyDescent="0.4">
      <c r="A45" s="38" t="s">
        <v>214</v>
      </c>
    </row>
    <row r="46" spans="1:70" s="60" customFormat="1" ht="20.25" customHeight="1" x14ac:dyDescent="0.4">
      <c r="A46" s="60" t="s">
        <v>201</v>
      </c>
      <c r="B46" s="265"/>
      <c r="C46" s="265"/>
      <c r="D46" s="54"/>
      <c r="E46" s="54"/>
    </row>
    <row r="47" spans="1:70" s="60" customFormat="1" ht="20.25" customHeight="1" x14ac:dyDescent="0.4">
      <c r="A47" s="60" t="s">
        <v>202</v>
      </c>
      <c r="B47" s="265"/>
      <c r="C47" s="265"/>
      <c r="D47" s="54"/>
      <c r="E47" s="54"/>
    </row>
    <row r="48" spans="1:70" s="60" customFormat="1" ht="20.25" customHeight="1" x14ac:dyDescent="0.4">
      <c r="A48" s="60" t="s">
        <v>203</v>
      </c>
      <c r="B48" s="265"/>
      <c r="C48" s="265"/>
      <c r="D48" s="54"/>
      <c r="E48" s="54"/>
    </row>
    <row r="49" spans="1:5" s="60" customFormat="1" ht="20.25" customHeight="1" x14ac:dyDescent="0.4">
      <c r="A49" s="60" t="s">
        <v>204</v>
      </c>
      <c r="B49" s="265"/>
      <c r="C49" s="265"/>
      <c r="D49" s="54"/>
      <c r="E49" s="54"/>
    </row>
  </sheetData>
  <mergeCells count="1">
    <mergeCell ref="E3:J4"/>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60" zoomScaleNormal="70" workbookViewId="0">
      <selection activeCell="G72" sqref="G72"/>
    </sheetView>
  </sheetViews>
  <sheetFormatPr defaultColWidth="4.375" defaultRowHeight="20.25" customHeight="1" x14ac:dyDescent="0.4"/>
  <cols>
    <col min="1" max="1" width="1.625" style="159" customWidth="1"/>
    <col min="2" max="5" width="5.75" style="159" customWidth="1"/>
    <col min="6" max="6" width="16.5" style="159" hidden="1" customWidth="1"/>
    <col min="7" max="58" width="5.625" style="159" customWidth="1"/>
    <col min="59" max="16384" width="4.375" style="159"/>
  </cols>
  <sheetData>
    <row r="1" spans="2:64" s="112" customFormat="1" ht="20.25" customHeight="1" x14ac:dyDescent="0.4">
      <c r="C1" s="113" t="s">
        <v>195</v>
      </c>
      <c r="D1" s="113"/>
      <c r="E1" s="113"/>
      <c r="F1" s="113"/>
      <c r="G1" s="113"/>
      <c r="H1" s="114" t="s">
        <v>0</v>
      </c>
      <c r="J1" s="114"/>
      <c r="L1" s="113"/>
      <c r="M1" s="113"/>
      <c r="N1" s="113"/>
      <c r="O1" s="113"/>
      <c r="P1" s="113"/>
      <c r="Q1" s="113"/>
      <c r="R1" s="113"/>
      <c r="AM1" s="115"/>
      <c r="AN1" s="116"/>
      <c r="AO1" s="116" t="s">
        <v>68</v>
      </c>
      <c r="AP1" s="442" t="s">
        <v>167</v>
      </c>
      <c r="AQ1" s="443"/>
      <c r="AR1" s="443"/>
      <c r="AS1" s="443"/>
      <c r="AT1" s="443"/>
      <c r="AU1" s="443"/>
      <c r="AV1" s="443"/>
      <c r="AW1" s="443"/>
      <c r="AX1" s="443"/>
      <c r="AY1" s="443"/>
      <c r="AZ1" s="443"/>
      <c r="BA1" s="443"/>
      <c r="BB1" s="443"/>
      <c r="BC1" s="443"/>
      <c r="BD1" s="443"/>
      <c r="BE1" s="443"/>
      <c r="BF1" s="116" t="s">
        <v>21</v>
      </c>
    </row>
    <row r="2" spans="2:64" s="112" customFormat="1" ht="20.25" customHeight="1" x14ac:dyDescent="0.4">
      <c r="C2" s="113"/>
      <c r="D2" s="113"/>
      <c r="E2" s="113"/>
      <c r="F2" s="113"/>
      <c r="G2" s="113"/>
      <c r="J2" s="114"/>
      <c r="L2" s="113"/>
      <c r="M2" s="113"/>
      <c r="N2" s="113"/>
      <c r="O2" s="113"/>
      <c r="P2" s="113"/>
      <c r="Q2" s="113"/>
      <c r="R2" s="113"/>
      <c r="Y2" s="117" t="s">
        <v>64</v>
      </c>
      <c r="Z2" s="468">
        <v>6</v>
      </c>
      <c r="AA2" s="468"/>
      <c r="AB2" s="117" t="s">
        <v>65</v>
      </c>
      <c r="AC2" s="497">
        <f>IF(Z2=0,"",YEAR(DATE(2018+Z2,1,1)))</f>
        <v>2024</v>
      </c>
      <c r="AD2" s="497"/>
      <c r="AE2" s="118" t="s">
        <v>66</v>
      </c>
      <c r="AF2" s="118" t="s">
        <v>1</v>
      </c>
      <c r="AG2" s="468">
        <v>4</v>
      </c>
      <c r="AH2" s="468"/>
      <c r="AI2" s="118" t="s">
        <v>53</v>
      </c>
      <c r="AM2" s="115"/>
      <c r="AN2" s="116"/>
      <c r="AO2" s="116" t="s">
        <v>67</v>
      </c>
      <c r="AP2" s="468" t="s">
        <v>40</v>
      </c>
      <c r="AQ2" s="468"/>
      <c r="AR2" s="468"/>
      <c r="AS2" s="468"/>
      <c r="AT2" s="468"/>
      <c r="AU2" s="468"/>
      <c r="AV2" s="468"/>
      <c r="AW2" s="468"/>
      <c r="AX2" s="468"/>
      <c r="AY2" s="468"/>
      <c r="AZ2" s="468"/>
      <c r="BA2" s="468"/>
      <c r="BB2" s="468"/>
      <c r="BC2" s="468"/>
      <c r="BD2" s="468"/>
      <c r="BE2" s="468"/>
      <c r="BF2" s="116" t="s">
        <v>21</v>
      </c>
    </row>
    <row r="3" spans="2:64" s="119" customFormat="1" ht="20.25" customHeight="1" x14ac:dyDescent="0.4">
      <c r="G3" s="114"/>
      <c r="J3" s="114"/>
      <c r="L3" s="116"/>
      <c r="M3" s="116"/>
      <c r="N3" s="116"/>
      <c r="O3" s="116"/>
      <c r="P3" s="116"/>
      <c r="Q3" s="116"/>
      <c r="R3" s="116"/>
      <c r="Z3" s="120"/>
      <c r="AA3" s="120"/>
      <c r="AB3" s="121"/>
      <c r="AC3" s="122"/>
      <c r="AD3" s="121"/>
      <c r="BA3" s="123" t="s">
        <v>107</v>
      </c>
      <c r="BB3" s="470" t="s">
        <v>196</v>
      </c>
      <c r="BC3" s="471"/>
      <c r="BD3" s="471"/>
      <c r="BE3" s="472"/>
      <c r="BF3" s="116"/>
    </row>
    <row r="4" spans="2:64" s="119" customFormat="1" ht="18.75" x14ac:dyDescent="0.4">
      <c r="G4" s="114"/>
      <c r="J4" s="114"/>
      <c r="L4" s="116"/>
      <c r="M4" s="116"/>
      <c r="N4" s="116"/>
      <c r="O4" s="116"/>
      <c r="P4" s="116"/>
      <c r="Q4" s="116"/>
      <c r="R4" s="116"/>
      <c r="Z4" s="124"/>
      <c r="AA4" s="124"/>
      <c r="AG4" s="112"/>
      <c r="AH4" s="112"/>
      <c r="AI4" s="112"/>
      <c r="AJ4" s="112"/>
      <c r="AK4" s="112"/>
      <c r="AL4" s="112"/>
      <c r="AM4" s="112"/>
      <c r="AN4" s="112"/>
      <c r="AO4" s="112"/>
      <c r="AP4" s="112"/>
      <c r="AQ4" s="112"/>
      <c r="AR4" s="112"/>
      <c r="AS4" s="112"/>
      <c r="AT4" s="112"/>
      <c r="AU4" s="112"/>
      <c r="AV4" s="112"/>
      <c r="AW4" s="112"/>
      <c r="AX4" s="112"/>
      <c r="AY4" s="112"/>
      <c r="AZ4" s="112"/>
      <c r="BA4" s="123" t="s">
        <v>154</v>
      </c>
      <c r="BB4" s="470" t="s">
        <v>197</v>
      </c>
      <c r="BC4" s="471"/>
      <c r="BD4" s="471"/>
      <c r="BE4" s="472"/>
      <c r="BF4" s="125"/>
    </row>
    <row r="5" spans="2:64" s="119" customFormat="1" ht="6.75" customHeight="1" x14ac:dyDescent="0.4">
      <c r="C5" s="126"/>
      <c r="D5" s="126"/>
      <c r="E5" s="126"/>
      <c r="F5" s="126"/>
      <c r="G5" s="127"/>
      <c r="H5" s="126"/>
      <c r="I5" s="126"/>
      <c r="J5" s="127"/>
      <c r="K5" s="126"/>
      <c r="L5" s="128"/>
      <c r="M5" s="128"/>
      <c r="N5" s="128"/>
      <c r="O5" s="128"/>
      <c r="P5" s="128"/>
      <c r="Q5" s="128"/>
      <c r="R5" s="128"/>
      <c r="S5" s="126"/>
      <c r="T5" s="126"/>
      <c r="U5" s="126"/>
      <c r="V5" s="126"/>
      <c r="W5" s="126"/>
      <c r="X5" s="126"/>
      <c r="Y5" s="126"/>
      <c r="Z5" s="129"/>
      <c r="AA5" s="129"/>
      <c r="AB5" s="126"/>
      <c r="AC5" s="126"/>
      <c r="AD5" s="126"/>
      <c r="AE5" s="126"/>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25"/>
      <c r="BF5" s="125"/>
    </row>
    <row r="6" spans="2:64" s="119" customFormat="1" ht="20.25" customHeight="1" x14ac:dyDescent="0.4">
      <c r="C6" s="126"/>
      <c r="D6" s="126"/>
      <c r="E6" s="126"/>
      <c r="F6" s="126"/>
      <c r="G6" s="127"/>
      <c r="H6" s="126"/>
      <c r="I6" s="126"/>
      <c r="J6" s="127"/>
      <c r="K6" s="126"/>
      <c r="L6" s="128"/>
      <c r="M6" s="128"/>
      <c r="N6" s="128"/>
      <c r="O6" s="128"/>
      <c r="P6" s="128"/>
      <c r="Q6" s="128"/>
      <c r="R6" s="128"/>
      <c r="S6" s="126"/>
      <c r="T6" s="126"/>
      <c r="U6" s="126"/>
      <c r="V6" s="126"/>
      <c r="W6" s="126"/>
      <c r="X6" s="126"/>
      <c r="Y6" s="126"/>
      <c r="Z6" s="129"/>
      <c r="AA6" s="129"/>
      <c r="AB6" s="126"/>
      <c r="AC6" s="126"/>
      <c r="AD6" s="126"/>
      <c r="AE6" s="126"/>
      <c r="AG6" s="112"/>
      <c r="AH6" s="112"/>
      <c r="AI6" s="112"/>
      <c r="AJ6" s="112"/>
      <c r="AK6" s="112"/>
      <c r="AL6" s="112" t="s">
        <v>171</v>
      </c>
      <c r="AM6" s="112"/>
      <c r="AN6" s="112"/>
      <c r="AO6" s="112"/>
      <c r="AP6" s="112"/>
      <c r="AQ6" s="112"/>
      <c r="AR6" s="112"/>
      <c r="AS6" s="112"/>
      <c r="AT6" s="139"/>
      <c r="AU6" s="139"/>
      <c r="AV6" s="145"/>
      <c r="AW6" s="112"/>
      <c r="AX6" s="475">
        <v>40</v>
      </c>
      <c r="AY6" s="477"/>
      <c r="AZ6" s="145" t="s">
        <v>172</v>
      </c>
      <c r="BA6" s="112"/>
      <c r="BB6" s="475">
        <v>160</v>
      </c>
      <c r="BC6" s="477"/>
      <c r="BD6" s="145" t="s">
        <v>173</v>
      </c>
      <c r="BE6" s="112"/>
      <c r="BF6" s="125"/>
    </row>
    <row r="7" spans="2:64" s="119" customFormat="1" ht="6.75" customHeight="1" x14ac:dyDescent="0.4">
      <c r="C7" s="126"/>
      <c r="D7" s="126"/>
      <c r="E7" s="126"/>
      <c r="F7" s="126"/>
      <c r="G7" s="127"/>
      <c r="H7" s="126"/>
      <c r="I7" s="126"/>
      <c r="J7" s="127"/>
      <c r="K7" s="126"/>
      <c r="L7" s="128"/>
      <c r="M7" s="128"/>
      <c r="N7" s="128"/>
      <c r="O7" s="128"/>
      <c r="P7" s="128"/>
      <c r="Q7" s="128"/>
      <c r="R7" s="128"/>
      <c r="S7" s="126"/>
      <c r="T7" s="126"/>
      <c r="U7" s="126"/>
      <c r="V7" s="126"/>
      <c r="W7" s="126"/>
      <c r="X7" s="126"/>
      <c r="Y7" s="126"/>
      <c r="Z7" s="129"/>
      <c r="AA7" s="129"/>
      <c r="AB7" s="126"/>
      <c r="AC7" s="126"/>
      <c r="AD7" s="126"/>
      <c r="AE7" s="126"/>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25"/>
      <c r="BF7" s="125"/>
    </row>
    <row r="8" spans="2:64" s="119" customFormat="1" ht="20.25" customHeight="1" x14ac:dyDescent="0.4">
      <c r="B8" s="130"/>
      <c r="C8" s="130"/>
      <c r="D8" s="130"/>
      <c r="E8" s="130"/>
      <c r="F8" s="130"/>
      <c r="G8" s="131"/>
      <c r="H8" s="131"/>
      <c r="I8" s="131"/>
      <c r="J8" s="130"/>
      <c r="K8" s="130"/>
      <c r="L8" s="131"/>
      <c r="M8" s="131"/>
      <c r="N8" s="131"/>
      <c r="O8" s="130"/>
      <c r="P8" s="131"/>
      <c r="Q8" s="131"/>
      <c r="R8" s="131"/>
      <c r="S8" s="132"/>
      <c r="T8" s="133"/>
      <c r="U8" s="133"/>
      <c r="V8" s="134"/>
      <c r="Z8" s="129"/>
      <c r="AA8" s="135"/>
      <c r="AB8" s="127"/>
      <c r="AC8" s="129"/>
      <c r="AD8" s="129"/>
      <c r="AE8" s="129"/>
      <c r="AF8" s="136"/>
      <c r="AG8" s="137"/>
      <c r="AH8" s="137"/>
      <c r="AI8" s="137"/>
      <c r="AJ8" s="138"/>
      <c r="AK8" s="128"/>
      <c r="AL8" s="135"/>
      <c r="AM8" s="135"/>
      <c r="AN8" s="127"/>
      <c r="AO8" s="139"/>
      <c r="AP8" s="139"/>
      <c r="AQ8" s="139"/>
      <c r="AR8" s="140"/>
      <c r="AS8" s="140"/>
      <c r="AT8" s="112"/>
      <c r="AU8" s="139"/>
      <c r="AV8" s="139"/>
      <c r="AW8" s="130"/>
      <c r="AX8" s="112"/>
      <c r="AY8" s="112" t="s">
        <v>63</v>
      </c>
      <c r="AZ8" s="112"/>
      <c r="BA8" s="112"/>
      <c r="BB8" s="498">
        <f>DAY(EOMONTH(DATE(AC2,AG2,1),0))</f>
        <v>30</v>
      </c>
      <c r="BC8" s="499"/>
      <c r="BD8" s="112" t="s">
        <v>54</v>
      </c>
      <c r="BE8" s="112"/>
      <c r="BF8" s="112"/>
      <c r="BJ8" s="116"/>
      <c r="BK8" s="116"/>
      <c r="BL8" s="116"/>
    </row>
    <row r="9" spans="2:64" s="119" customFormat="1" ht="6" customHeight="1" x14ac:dyDescent="0.4">
      <c r="B9" s="141"/>
      <c r="C9" s="141"/>
      <c r="D9" s="141"/>
      <c r="E9" s="141"/>
      <c r="F9" s="141"/>
      <c r="G9" s="130"/>
      <c r="H9" s="131"/>
      <c r="I9" s="139"/>
      <c r="J9" s="139"/>
      <c r="K9" s="141"/>
      <c r="L9" s="130"/>
      <c r="M9" s="131"/>
      <c r="N9" s="139"/>
      <c r="O9" s="139"/>
      <c r="P9" s="130"/>
      <c r="Q9" s="139"/>
      <c r="R9" s="141"/>
      <c r="S9" s="139"/>
      <c r="T9" s="139"/>
      <c r="U9" s="139"/>
      <c r="V9" s="139"/>
      <c r="Z9" s="126"/>
      <c r="AA9" s="138"/>
      <c r="AB9" s="138"/>
      <c r="AC9" s="126"/>
      <c r="AD9" s="126"/>
      <c r="AE9" s="126"/>
      <c r="AF9" s="142"/>
      <c r="AG9" s="129"/>
      <c r="AH9" s="138"/>
      <c r="AI9" s="126"/>
      <c r="AJ9" s="137"/>
      <c r="AK9" s="138"/>
      <c r="AL9" s="138"/>
      <c r="AM9" s="138"/>
      <c r="AN9" s="138"/>
      <c r="AO9" s="126"/>
      <c r="AP9" s="112"/>
      <c r="AQ9" s="143"/>
      <c r="AR9" s="143"/>
      <c r="AS9" s="143"/>
      <c r="AT9" s="112"/>
      <c r="AU9" s="112"/>
      <c r="AV9" s="112"/>
      <c r="AW9" s="112"/>
      <c r="AX9" s="112"/>
      <c r="AY9" s="112"/>
      <c r="AZ9" s="112"/>
      <c r="BA9" s="112"/>
      <c r="BB9" s="112"/>
      <c r="BC9" s="112"/>
      <c r="BD9" s="112"/>
      <c r="BE9" s="112"/>
      <c r="BF9" s="112"/>
      <c r="BJ9" s="116"/>
      <c r="BK9" s="116"/>
      <c r="BL9" s="116"/>
    </row>
    <row r="10" spans="2:64" s="119" customFormat="1" ht="18.75" x14ac:dyDescent="0.2">
      <c r="B10" s="130"/>
      <c r="C10" s="130"/>
      <c r="D10" s="130"/>
      <c r="E10" s="130"/>
      <c r="F10" s="130"/>
      <c r="G10" s="131"/>
      <c r="H10" s="131"/>
      <c r="I10" s="131"/>
      <c r="J10" s="130"/>
      <c r="K10" s="130"/>
      <c r="L10" s="131"/>
      <c r="M10" s="131"/>
      <c r="N10" s="131"/>
      <c r="O10" s="130"/>
      <c r="P10" s="131"/>
      <c r="Q10" s="131"/>
      <c r="R10" s="131"/>
      <c r="S10" s="132"/>
      <c r="T10" s="133"/>
      <c r="U10" s="133"/>
      <c r="V10" s="134"/>
      <c r="Z10" s="129"/>
      <c r="AA10" s="135"/>
      <c r="AB10" s="127"/>
      <c r="AC10" s="129"/>
      <c r="AD10" s="129"/>
      <c r="AE10" s="129"/>
      <c r="AF10" s="142"/>
      <c r="AG10" s="137"/>
      <c r="AH10" s="137"/>
      <c r="AI10" s="137"/>
      <c r="AJ10" s="138"/>
      <c r="AK10" s="128"/>
      <c r="AL10" s="135"/>
      <c r="AM10" s="112"/>
      <c r="AN10" s="112"/>
      <c r="AO10" s="144"/>
      <c r="AP10" s="144"/>
      <c r="AQ10" s="144"/>
      <c r="AR10" s="145"/>
      <c r="AS10" s="143"/>
      <c r="AT10" s="143"/>
      <c r="AU10" s="143"/>
      <c r="AV10" s="138"/>
      <c r="AW10" s="138"/>
      <c r="AX10" s="146"/>
      <c r="AY10" s="146"/>
      <c r="AZ10" s="125" t="s">
        <v>174</v>
      </c>
      <c r="BA10" s="138"/>
      <c r="BB10" s="475">
        <v>1</v>
      </c>
      <c r="BC10" s="476"/>
      <c r="BD10" s="477"/>
      <c r="BE10" s="147" t="s">
        <v>22</v>
      </c>
      <c r="BF10" s="112"/>
      <c r="BJ10" s="116"/>
      <c r="BK10" s="116"/>
      <c r="BL10" s="116"/>
    </row>
    <row r="11" spans="2:64" s="119" customFormat="1" ht="6" customHeight="1" x14ac:dyDescent="0.2">
      <c r="B11" s="141"/>
      <c r="C11" s="141"/>
      <c r="D11" s="141"/>
      <c r="E11" s="141"/>
      <c r="F11" s="148"/>
      <c r="G11" s="141"/>
      <c r="H11" s="141"/>
      <c r="I11" s="141"/>
      <c r="J11" s="141"/>
      <c r="K11" s="130"/>
      <c r="L11" s="131"/>
      <c r="M11" s="139"/>
      <c r="N11" s="139"/>
      <c r="O11" s="130"/>
      <c r="P11" s="139"/>
      <c r="Q11" s="141"/>
      <c r="R11" s="139"/>
      <c r="S11" s="139"/>
      <c r="T11" s="139"/>
      <c r="U11" s="139"/>
      <c r="V11" s="148"/>
      <c r="Z11" s="126"/>
      <c r="AA11" s="138"/>
      <c r="AB11" s="138"/>
      <c r="AC11" s="126"/>
      <c r="AD11" s="126"/>
      <c r="AE11" s="126"/>
      <c r="AF11" s="142"/>
      <c r="AG11" s="129"/>
      <c r="AH11" s="137"/>
      <c r="AI11" s="138"/>
      <c r="AJ11" s="137"/>
      <c r="AK11" s="138"/>
      <c r="AL11" s="138"/>
      <c r="AM11" s="138"/>
      <c r="AN11" s="138"/>
      <c r="AO11" s="141"/>
      <c r="AP11" s="141"/>
      <c r="AQ11" s="130"/>
      <c r="AR11" s="149"/>
      <c r="AS11" s="143"/>
      <c r="AT11" s="143"/>
      <c r="AU11" s="143"/>
      <c r="AV11" s="138"/>
      <c r="AW11" s="138"/>
      <c r="AX11" s="146"/>
      <c r="AY11" s="146"/>
      <c r="AZ11" s="138"/>
      <c r="BA11" s="138"/>
      <c r="BB11" s="129"/>
      <c r="BC11" s="129"/>
      <c r="BD11" s="129"/>
      <c r="BE11" s="147"/>
      <c r="BF11" s="112"/>
      <c r="BJ11" s="116"/>
      <c r="BK11" s="116"/>
      <c r="BL11" s="116"/>
    </row>
    <row r="12" spans="2:64" s="119" customFormat="1" ht="20.25" customHeight="1" x14ac:dyDescent="0.2">
      <c r="B12" s="150"/>
      <c r="C12" s="150"/>
      <c r="D12" s="150"/>
      <c r="E12" s="150"/>
      <c r="F12" s="150"/>
      <c r="G12" s="150"/>
      <c r="H12" s="150"/>
      <c r="I12" s="150"/>
      <c r="J12" s="150"/>
      <c r="K12" s="150"/>
      <c r="L12" s="150"/>
      <c r="M12" s="150"/>
      <c r="N12" s="150"/>
      <c r="O12" s="150"/>
      <c r="P12" s="150"/>
      <c r="Q12" s="150"/>
      <c r="R12" s="150"/>
      <c r="S12" s="150"/>
      <c r="T12" s="150"/>
      <c r="U12" s="150"/>
      <c r="V12" s="150"/>
      <c r="Z12" s="130"/>
      <c r="AA12" s="151"/>
      <c r="AB12" s="151"/>
      <c r="AC12" s="130"/>
      <c r="AD12" s="129"/>
      <c r="AE12" s="129"/>
      <c r="AF12" s="136"/>
      <c r="AG12" s="127"/>
      <c r="AH12" s="137"/>
      <c r="AI12" s="138"/>
      <c r="AJ12" s="137"/>
      <c r="AK12" s="138"/>
      <c r="AL12" s="138"/>
      <c r="AM12" s="138"/>
      <c r="AN12" s="138"/>
      <c r="AO12" s="478"/>
      <c r="AP12" s="478"/>
      <c r="AQ12" s="478"/>
      <c r="AR12" s="145"/>
      <c r="AS12" s="143"/>
      <c r="AT12" s="143"/>
      <c r="AU12" s="143"/>
      <c r="AV12" s="138"/>
      <c r="AW12" s="138"/>
      <c r="AX12" s="146"/>
      <c r="AY12" s="146"/>
      <c r="AZ12" s="138"/>
      <c r="BA12" s="138"/>
      <c r="BB12" s="475">
        <v>1</v>
      </c>
      <c r="BC12" s="476"/>
      <c r="BD12" s="477"/>
      <c r="BE12" s="152" t="s">
        <v>23</v>
      </c>
      <c r="BF12" s="112"/>
      <c r="BJ12" s="116"/>
      <c r="BK12" s="116"/>
      <c r="BL12" s="116"/>
    </row>
    <row r="13" spans="2:64" s="119" customFormat="1" ht="6.75" customHeight="1" x14ac:dyDescent="0.2">
      <c r="B13" s="150"/>
      <c r="C13" s="150"/>
      <c r="D13" s="150"/>
      <c r="E13" s="150"/>
      <c r="F13" s="150"/>
      <c r="G13" s="150"/>
      <c r="H13" s="150"/>
      <c r="I13" s="150"/>
      <c r="J13" s="150"/>
      <c r="K13" s="150"/>
      <c r="L13" s="150"/>
      <c r="M13" s="150"/>
      <c r="N13" s="150"/>
      <c r="O13" s="150"/>
      <c r="P13" s="150"/>
      <c r="Q13" s="150"/>
      <c r="R13" s="150"/>
      <c r="S13" s="150"/>
      <c r="T13" s="150"/>
      <c r="U13" s="150"/>
      <c r="V13" s="150"/>
      <c r="Z13" s="131"/>
      <c r="AA13" s="153"/>
      <c r="AB13" s="153"/>
      <c r="AC13" s="131"/>
      <c r="AD13" s="137"/>
      <c r="AE13" s="137"/>
      <c r="AF13" s="142"/>
      <c r="AG13" s="112"/>
      <c r="AH13" s="112"/>
      <c r="AI13" s="112"/>
      <c r="AJ13" s="112"/>
      <c r="AK13" s="112"/>
      <c r="AL13" s="112"/>
      <c r="AM13" s="112"/>
      <c r="AN13" s="112"/>
      <c r="AO13" s="141"/>
      <c r="AP13" s="141"/>
      <c r="AQ13" s="141"/>
      <c r="AR13" s="112"/>
      <c r="AS13" s="143"/>
      <c r="AT13" s="143"/>
      <c r="AU13" s="143"/>
      <c r="AV13" s="138"/>
      <c r="AW13" s="138"/>
      <c r="AX13" s="146"/>
      <c r="AY13" s="146"/>
      <c r="AZ13" s="138"/>
      <c r="BA13" s="138"/>
      <c r="BB13" s="129"/>
      <c r="BC13" s="129"/>
      <c r="BD13" s="129"/>
      <c r="BE13" s="147"/>
      <c r="BF13" s="112"/>
      <c r="BJ13" s="116"/>
      <c r="BK13" s="116"/>
      <c r="BL13" s="116"/>
    </row>
    <row r="14" spans="2:64" s="119" customFormat="1" ht="18.75" x14ac:dyDescent="0.4">
      <c r="B14" s="150"/>
      <c r="C14" s="150"/>
      <c r="D14" s="150"/>
      <c r="E14" s="150"/>
      <c r="F14" s="150"/>
      <c r="G14" s="150"/>
      <c r="H14" s="150"/>
      <c r="I14" s="150"/>
      <c r="J14" s="150"/>
      <c r="K14" s="150"/>
      <c r="L14" s="150"/>
      <c r="M14" s="150"/>
      <c r="N14" s="150"/>
      <c r="O14" s="150"/>
      <c r="P14" s="150"/>
      <c r="Q14" s="150"/>
      <c r="R14" s="150"/>
      <c r="S14" s="150"/>
      <c r="T14" s="150"/>
      <c r="U14" s="150"/>
      <c r="V14" s="150"/>
      <c r="Z14" s="130"/>
      <c r="AA14" s="151"/>
      <c r="AB14" s="151"/>
      <c r="AC14" s="130"/>
      <c r="AD14" s="129"/>
      <c r="AE14" s="129"/>
      <c r="AF14" s="142"/>
      <c r="AG14" s="112"/>
      <c r="AH14" s="112"/>
      <c r="AI14" s="112"/>
      <c r="AJ14" s="112"/>
      <c r="AK14" s="112"/>
      <c r="AL14" s="112"/>
      <c r="AM14" s="112"/>
      <c r="AN14" s="112"/>
      <c r="AO14" s="139"/>
      <c r="AP14" s="139"/>
      <c r="AQ14" s="139"/>
      <c r="AR14" s="112"/>
      <c r="AS14" s="143"/>
      <c r="AT14" s="125" t="s">
        <v>175</v>
      </c>
      <c r="AU14" s="479">
        <v>0.39583333333333331</v>
      </c>
      <c r="AV14" s="480"/>
      <c r="AW14" s="481"/>
      <c r="AX14" s="129" t="s">
        <v>2</v>
      </c>
      <c r="AY14" s="479">
        <v>0.6875</v>
      </c>
      <c r="AZ14" s="480"/>
      <c r="BA14" s="481"/>
      <c r="BB14" s="128" t="s">
        <v>24</v>
      </c>
      <c r="BC14" s="500">
        <f>(AY14-AU14)*24</f>
        <v>7</v>
      </c>
      <c r="BD14" s="501"/>
      <c r="BE14" s="127" t="s">
        <v>25</v>
      </c>
      <c r="BF14" s="129"/>
      <c r="BJ14" s="116"/>
      <c r="BK14" s="116"/>
      <c r="BL14" s="116"/>
    </row>
    <row r="15" spans="2:64" s="119" customFormat="1" ht="6.75" customHeight="1" x14ac:dyDescent="0.15">
      <c r="C15" s="140"/>
      <c r="D15" s="140"/>
      <c r="E15" s="140"/>
      <c r="F15" s="140"/>
      <c r="G15" s="126"/>
      <c r="H15" s="126"/>
      <c r="I15" s="128"/>
      <c r="J15" s="129"/>
      <c r="K15" s="137"/>
      <c r="L15" s="138"/>
      <c r="M15" s="138"/>
      <c r="N15" s="129"/>
      <c r="O15" s="138"/>
      <c r="P15" s="126"/>
      <c r="Q15" s="137"/>
      <c r="R15" s="138"/>
      <c r="S15" s="138"/>
      <c r="T15" s="138"/>
      <c r="U15" s="138"/>
      <c r="V15" s="126"/>
      <c r="W15" s="128"/>
      <c r="X15" s="154"/>
      <c r="Y15" s="154"/>
      <c r="Z15" s="127"/>
      <c r="AA15" s="129"/>
      <c r="AB15" s="128"/>
      <c r="AC15" s="129"/>
      <c r="AD15" s="137"/>
      <c r="AE15" s="138"/>
      <c r="AF15" s="142"/>
      <c r="AG15" s="136"/>
      <c r="AH15" s="155"/>
      <c r="AI15" s="142"/>
      <c r="AJ15" s="155"/>
      <c r="AK15" s="142"/>
      <c r="AL15" s="142"/>
      <c r="AM15" s="142"/>
      <c r="AN15" s="142"/>
      <c r="AO15" s="156"/>
      <c r="AQ15" s="124"/>
      <c r="AR15" s="124"/>
      <c r="AS15" s="124"/>
      <c r="AT15" s="124"/>
      <c r="AU15" s="124"/>
      <c r="AV15" s="142"/>
      <c r="AW15" s="142"/>
      <c r="AX15" s="157"/>
      <c r="AY15" s="157"/>
      <c r="AZ15" s="142"/>
      <c r="BA15" s="142"/>
      <c r="BB15" s="136"/>
      <c r="BC15" s="136"/>
      <c r="BD15" s="136"/>
      <c r="BE15" s="158"/>
      <c r="BJ15" s="116"/>
      <c r="BK15" s="116"/>
      <c r="BL15" s="116"/>
    </row>
    <row r="16" spans="2:64" ht="8.4499999999999993" customHeight="1" thickBot="1" x14ac:dyDescent="0.45">
      <c r="C16" s="160"/>
      <c r="D16" s="160"/>
      <c r="E16" s="160"/>
      <c r="F16" s="160"/>
      <c r="G16" s="160"/>
      <c r="X16" s="160"/>
      <c r="AN16" s="160"/>
      <c r="BE16" s="161"/>
      <c r="BF16" s="161"/>
      <c r="BG16" s="161"/>
    </row>
    <row r="17" spans="2:58" ht="20.25" customHeight="1" x14ac:dyDescent="0.4">
      <c r="B17" s="531" t="s">
        <v>98</v>
      </c>
      <c r="C17" s="534" t="s">
        <v>176</v>
      </c>
      <c r="D17" s="535"/>
      <c r="E17" s="536"/>
      <c r="F17" s="162"/>
      <c r="G17" s="543" t="s">
        <v>177</v>
      </c>
      <c r="H17" s="546" t="s">
        <v>178</v>
      </c>
      <c r="I17" s="535"/>
      <c r="J17" s="535"/>
      <c r="K17" s="536"/>
      <c r="L17" s="546" t="s">
        <v>179</v>
      </c>
      <c r="M17" s="535"/>
      <c r="N17" s="535"/>
      <c r="O17" s="549"/>
      <c r="P17" s="552"/>
      <c r="Q17" s="553"/>
      <c r="R17" s="554"/>
      <c r="S17" s="453" t="s">
        <v>180</v>
      </c>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c r="AT17" s="454"/>
      <c r="AU17" s="454"/>
      <c r="AV17" s="454"/>
      <c r="AW17" s="455"/>
      <c r="AX17" s="514" t="str">
        <f>IF(BB3="４週","(11) 1～4週目の勤務時間数合計","(11) 1か月の勤務時間数   合計")</f>
        <v>(11) 1か月の勤務時間数   合計</v>
      </c>
      <c r="AY17" s="515"/>
      <c r="AZ17" s="520" t="s">
        <v>181</v>
      </c>
      <c r="BA17" s="521"/>
      <c r="BB17" s="444" t="s">
        <v>206</v>
      </c>
      <c r="BC17" s="445"/>
      <c r="BD17" s="445"/>
      <c r="BE17" s="445"/>
      <c r="BF17" s="446"/>
    </row>
    <row r="18" spans="2:58" ht="20.25" customHeight="1" x14ac:dyDescent="0.4">
      <c r="B18" s="532"/>
      <c r="C18" s="537"/>
      <c r="D18" s="538"/>
      <c r="E18" s="539"/>
      <c r="F18" s="163"/>
      <c r="G18" s="544"/>
      <c r="H18" s="547"/>
      <c r="I18" s="538"/>
      <c r="J18" s="538"/>
      <c r="K18" s="539"/>
      <c r="L18" s="547"/>
      <c r="M18" s="538"/>
      <c r="N18" s="538"/>
      <c r="O18" s="550"/>
      <c r="P18" s="555"/>
      <c r="Q18" s="556"/>
      <c r="R18" s="557"/>
      <c r="S18" s="561" t="s">
        <v>16</v>
      </c>
      <c r="T18" s="562"/>
      <c r="U18" s="562"/>
      <c r="V18" s="562"/>
      <c r="W18" s="562"/>
      <c r="X18" s="562"/>
      <c r="Y18" s="563"/>
      <c r="Z18" s="561" t="s">
        <v>17</v>
      </c>
      <c r="AA18" s="562"/>
      <c r="AB18" s="562"/>
      <c r="AC18" s="562"/>
      <c r="AD18" s="562"/>
      <c r="AE18" s="562"/>
      <c r="AF18" s="563"/>
      <c r="AG18" s="561" t="s">
        <v>18</v>
      </c>
      <c r="AH18" s="562"/>
      <c r="AI18" s="562"/>
      <c r="AJ18" s="562"/>
      <c r="AK18" s="562"/>
      <c r="AL18" s="562"/>
      <c r="AM18" s="563"/>
      <c r="AN18" s="561" t="s">
        <v>19</v>
      </c>
      <c r="AO18" s="562"/>
      <c r="AP18" s="562"/>
      <c r="AQ18" s="562"/>
      <c r="AR18" s="562"/>
      <c r="AS18" s="562"/>
      <c r="AT18" s="563"/>
      <c r="AU18" s="564" t="s">
        <v>20</v>
      </c>
      <c r="AV18" s="565"/>
      <c r="AW18" s="566"/>
      <c r="AX18" s="516"/>
      <c r="AY18" s="517"/>
      <c r="AZ18" s="522"/>
      <c r="BA18" s="523"/>
      <c r="BB18" s="349"/>
      <c r="BC18" s="350"/>
      <c r="BD18" s="350"/>
      <c r="BE18" s="350"/>
      <c r="BF18" s="351"/>
    </row>
    <row r="19" spans="2:58" ht="20.25" customHeight="1" x14ac:dyDescent="0.4">
      <c r="B19" s="532"/>
      <c r="C19" s="537"/>
      <c r="D19" s="538"/>
      <c r="E19" s="539"/>
      <c r="F19" s="163"/>
      <c r="G19" s="544"/>
      <c r="H19" s="547"/>
      <c r="I19" s="538"/>
      <c r="J19" s="538"/>
      <c r="K19" s="539"/>
      <c r="L19" s="547"/>
      <c r="M19" s="538"/>
      <c r="N19" s="538"/>
      <c r="O19" s="550"/>
      <c r="P19" s="555"/>
      <c r="Q19" s="556"/>
      <c r="R19" s="557"/>
      <c r="S19" s="164">
        <v>1</v>
      </c>
      <c r="T19" s="165">
        <v>2</v>
      </c>
      <c r="U19" s="165">
        <v>3</v>
      </c>
      <c r="V19" s="165">
        <v>4</v>
      </c>
      <c r="W19" s="165">
        <v>5</v>
      </c>
      <c r="X19" s="165">
        <v>6</v>
      </c>
      <c r="Y19" s="166">
        <v>7</v>
      </c>
      <c r="Z19" s="164">
        <v>8</v>
      </c>
      <c r="AA19" s="165">
        <v>9</v>
      </c>
      <c r="AB19" s="165">
        <v>10</v>
      </c>
      <c r="AC19" s="165">
        <v>11</v>
      </c>
      <c r="AD19" s="165">
        <v>12</v>
      </c>
      <c r="AE19" s="165">
        <v>13</v>
      </c>
      <c r="AF19" s="166">
        <v>14</v>
      </c>
      <c r="AG19" s="167">
        <v>15</v>
      </c>
      <c r="AH19" s="165">
        <v>16</v>
      </c>
      <c r="AI19" s="165">
        <v>17</v>
      </c>
      <c r="AJ19" s="165">
        <v>18</v>
      </c>
      <c r="AK19" s="165">
        <v>19</v>
      </c>
      <c r="AL19" s="165">
        <v>20</v>
      </c>
      <c r="AM19" s="166">
        <v>21</v>
      </c>
      <c r="AN19" s="164">
        <v>22</v>
      </c>
      <c r="AO19" s="165">
        <v>23</v>
      </c>
      <c r="AP19" s="165">
        <v>24</v>
      </c>
      <c r="AQ19" s="165">
        <v>25</v>
      </c>
      <c r="AR19" s="165">
        <v>26</v>
      </c>
      <c r="AS19" s="165">
        <v>27</v>
      </c>
      <c r="AT19" s="166">
        <v>28</v>
      </c>
      <c r="AU19" s="168">
        <f>IF($BB$3="暦月",IF(DAY(DATE($AC$2,$AG$2,29))=29,29,""),"")</f>
        <v>29</v>
      </c>
      <c r="AV19" s="169">
        <f>IF($BB$3="暦月",IF(DAY(DATE($AC$2,$AG$2,30))=30,30,""),"")</f>
        <v>30</v>
      </c>
      <c r="AW19" s="170" t="str">
        <f>IF($BB$3="暦月",IF(DAY(DATE($AC$2,$AG$2,31))=31,31,""),"")</f>
        <v/>
      </c>
      <c r="AX19" s="516"/>
      <c r="AY19" s="517"/>
      <c r="AZ19" s="522"/>
      <c r="BA19" s="523"/>
      <c r="BB19" s="349"/>
      <c r="BC19" s="350"/>
      <c r="BD19" s="350"/>
      <c r="BE19" s="350"/>
      <c r="BF19" s="351"/>
    </row>
    <row r="20" spans="2:58" ht="20.25" hidden="1" customHeight="1" x14ac:dyDescent="0.4">
      <c r="B20" s="532"/>
      <c r="C20" s="537"/>
      <c r="D20" s="538"/>
      <c r="E20" s="539"/>
      <c r="F20" s="163"/>
      <c r="G20" s="544"/>
      <c r="H20" s="547"/>
      <c r="I20" s="538"/>
      <c r="J20" s="538"/>
      <c r="K20" s="539"/>
      <c r="L20" s="547"/>
      <c r="M20" s="538"/>
      <c r="N20" s="538"/>
      <c r="O20" s="550"/>
      <c r="P20" s="555"/>
      <c r="Q20" s="556"/>
      <c r="R20" s="557"/>
      <c r="S20" s="164">
        <f>WEEKDAY(DATE($AC$2,$AG$2,1))</f>
        <v>2</v>
      </c>
      <c r="T20" s="165">
        <f>WEEKDAY(DATE($AC$2,$AG$2,2))</f>
        <v>3</v>
      </c>
      <c r="U20" s="165">
        <f>WEEKDAY(DATE($AC$2,$AG$2,3))</f>
        <v>4</v>
      </c>
      <c r="V20" s="165">
        <f>WEEKDAY(DATE($AC$2,$AG$2,4))</f>
        <v>5</v>
      </c>
      <c r="W20" s="165">
        <f>WEEKDAY(DATE($AC$2,$AG$2,5))</f>
        <v>6</v>
      </c>
      <c r="X20" s="165">
        <f>WEEKDAY(DATE($AC$2,$AG$2,6))</f>
        <v>7</v>
      </c>
      <c r="Y20" s="166">
        <f>WEEKDAY(DATE($AC$2,$AG$2,7))</f>
        <v>1</v>
      </c>
      <c r="Z20" s="164">
        <f>WEEKDAY(DATE($AC$2,$AG$2,8))</f>
        <v>2</v>
      </c>
      <c r="AA20" s="165">
        <f>WEEKDAY(DATE($AC$2,$AG$2,9))</f>
        <v>3</v>
      </c>
      <c r="AB20" s="165">
        <f>WEEKDAY(DATE($AC$2,$AG$2,10))</f>
        <v>4</v>
      </c>
      <c r="AC20" s="165">
        <f>WEEKDAY(DATE($AC$2,$AG$2,11))</f>
        <v>5</v>
      </c>
      <c r="AD20" s="165">
        <f>WEEKDAY(DATE($AC$2,$AG$2,12))</f>
        <v>6</v>
      </c>
      <c r="AE20" s="165">
        <f>WEEKDAY(DATE($AC$2,$AG$2,13))</f>
        <v>7</v>
      </c>
      <c r="AF20" s="166">
        <f>WEEKDAY(DATE($AC$2,$AG$2,14))</f>
        <v>1</v>
      </c>
      <c r="AG20" s="164">
        <f>WEEKDAY(DATE($AC$2,$AG$2,15))</f>
        <v>2</v>
      </c>
      <c r="AH20" s="165">
        <f>WEEKDAY(DATE($AC$2,$AG$2,16))</f>
        <v>3</v>
      </c>
      <c r="AI20" s="165">
        <f>WEEKDAY(DATE($AC$2,$AG$2,17))</f>
        <v>4</v>
      </c>
      <c r="AJ20" s="165">
        <f>WEEKDAY(DATE($AC$2,$AG$2,18))</f>
        <v>5</v>
      </c>
      <c r="AK20" s="165">
        <f>WEEKDAY(DATE($AC$2,$AG$2,19))</f>
        <v>6</v>
      </c>
      <c r="AL20" s="165">
        <f>WEEKDAY(DATE($AC$2,$AG$2,20))</f>
        <v>7</v>
      </c>
      <c r="AM20" s="166">
        <f>WEEKDAY(DATE($AC$2,$AG$2,21))</f>
        <v>1</v>
      </c>
      <c r="AN20" s="164">
        <f>WEEKDAY(DATE($AC$2,$AG$2,22))</f>
        <v>2</v>
      </c>
      <c r="AO20" s="165">
        <f>WEEKDAY(DATE($AC$2,$AG$2,23))</f>
        <v>3</v>
      </c>
      <c r="AP20" s="165">
        <f>WEEKDAY(DATE($AC$2,$AG$2,24))</f>
        <v>4</v>
      </c>
      <c r="AQ20" s="165">
        <f>WEEKDAY(DATE($AC$2,$AG$2,25))</f>
        <v>5</v>
      </c>
      <c r="AR20" s="165">
        <f>WEEKDAY(DATE($AC$2,$AG$2,26))</f>
        <v>6</v>
      </c>
      <c r="AS20" s="165">
        <f>WEEKDAY(DATE($AC$2,$AG$2,27))</f>
        <v>7</v>
      </c>
      <c r="AT20" s="166">
        <f>WEEKDAY(DATE($AC$2,$AG$2,28))</f>
        <v>1</v>
      </c>
      <c r="AU20" s="164">
        <f>IF(AU19=29,WEEKDAY(DATE($AC$2,$AG$2,29)),0)</f>
        <v>2</v>
      </c>
      <c r="AV20" s="165">
        <f>IF(AV19=30,WEEKDAY(DATE($AC$2,$AG$2,30)),0)</f>
        <v>3</v>
      </c>
      <c r="AW20" s="166">
        <f>IF(AW19=31,WEEKDAY(DATE($AC$2,$AG$2,31)),0)</f>
        <v>0</v>
      </c>
      <c r="AX20" s="516"/>
      <c r="AY20" s="517"/>
      <c r="AZ20" s="522"/>
      <c r="BA20" s="523"/>
      <c r="BB20" s="349"/>
      <c r="BC20" s="350"/>
      <c r="BD20" s="350"/>
      <c r="BE20" s="350"/>
      <c r="BF20" s="351"/>
    </row>
    <row r="21" spans="2:58" ht="22.5" customHeight="1" thickBot="1" x14ac:dyDescent="0.45">
      <c r="B21" s="533"/>
      <c r="C21" s="540"/>
      <c r="D21" s="541"/>
      <c r="E21" s="542"/>
      <c r="F21" s="171"/>
      <c r="G21" s="545"/>
      <c r="H21" s="548"/>
      <c r="I21" s="541"/>
      <c r="J21" s="541"/>
      <c r="K21" s="542"/>
      <c r="L21" s="548"/>
      <c r="M21" s="541"/>
      <c r="N21" s="541"/>
      <c r="O21" s="551"/>
      <c r="P21" s="558"/>
      <c r="Q21" s="559"/>
      <c r="R21" s="560"/>
      <c r="S21" s="172" t="str">
        <f>IF(S20=1,"日",IF(S20=2,"月",IF(S20=3,"火",IF(S20=4,"水",IF(S20=5,"木",IF(S20=6,"金","土"))))))</f>
        <v>月</v>
      </c>
      <c r="T21" s="173" t="str">
        <f t="shared" ref="T21:AT21" si="0">IF(T20=1,"日",IF(T20=2,"月",IF(T20=3,"火",IF(T20=4,"水",IF(T20=5,"木",IF(T20=6,"金","土"))))))</f>
        <v>火</v>
      </c>
      <c r="U21" s="173" t="str">
        <f t="shared" si="0"/>
        <v>水</v>
      </c>
      <c r="V21" s="173" t="str">
        <f t="shared" si="0"/>
        <v>木</v>
      </c>
      <c r="W21" s="173" t="str">
        <f t="shared" si="0"/>
        <v>金</v>
      </c>
      <c r="X21" s="173" t="str">
        <f t="shared" si="0"/>
        <v>土</v>
      </c>
      <c r="Y21" s="174" t="str">
        <f t="shared" si="0"/>
        <v>日</v>
      </c>
      <c r="Z21" s="172" t="str">
        <f>IF(Z20=1,"日",IF(Z20=2,"月",IF(Z20=3,"火",IF(Z20=4,"水",IF(Z20=5,"木",IF(Z20=6,"金","土"))))))</f>
        <v>月</v>
      </c>
      <c r="AA21" s="173" t="str">
        <f t="shared" si="0"/>
        <v>火</v>
      </c>
      <c r="AB21" s="173" t="str">
        <f t="shared" si="0"/>
        <v>水</v>
      </c>
      <c r="AC21" s="173" t="str">
        <f t="shared" si="0"/>
        <v>木</v>
      </c>
      <c r="AD21" s="173" t="str">
        <f t="shared" si="0"/>
        <v>金</v>
      </c>
      <c r="AE21" s="173" t="str">
        <f t="shared" si="0"/>
        <v>土</v>
      </c>
      <c r="AF21" s="174" t="str">
        <f t="shared" si="0"/>
        <v>日</v>
      </c>
      <c r="AG21" s="172" t="str">
        <f>IF(AG20=1,"日",IF(AG20=2,"月",IF(AG20=3,"火",IF(AG20=4,"水",IF(AG20=5,"木",IF(AG20=6,"金","土"))))))</f>
        <v>月</v>
      </c>
      <c r="AH21" s="173" t="str">
        <f t="shared" si="0"/>
        <v>火</v>
      </c>
      <c r="AI21" s="173" t="str">
        <f t="shared" si="0"/>
        <v>水</v>
      </c>
      <c r="AJ21" s="173" t="str">
        <f t="shared" si="0"/>
        <v>木</v>
      </c>
      <c r="AK21" s="173" t="str">
        <f t="shared" si="0"/>
        <v>金</v>
      </c>
      <c r="AL21" s="173" t="str">
        <f t="shared" si="0"/>
        <v>土</v>
      </c>
      <c r="AM21" s="174" t="str">
        <f t="shared" si="0"/>
        <v>日</v>
      </c>
      <c r="AN21" s="172" t="str">
        <f>IF(AN20=1,"日",IF(AN20=2,"月",IF(AN20=3,"火",IF(AN20=4,"水",IF(AN20=5,"木",IF(AN20=6,"金","土"))))))</f>
        <v>月</v>
      </c>
      <c r="AO21" s="173" t="str">
        <f t="shared" si="0"/>
        <v>火</v>
      </c>
      <c r="AP21" s="173" t="str">
        <f t="shared" si="0"/>
        <v>水</v>
      </c>
      <c r="AQ21" s="173" t="str">
        <f t="shared" si="0"/>
        <v>木</v>
      </c>
      <c r="AR21" s="173" t="str">
        <f t="shared" si="0"/>
        <v>金</v>
      </c>
      <c r="AS21" s="173" t="str">
        <f t="shared" si="0"/>
        <v>土</v>
      </c>
      <c r="AT21" s="174" t="str">
        <f t="shared" si="0"/>
        <v>日</v>
      </c>
      <c r="AU21" s="173" t="str">
        <f>IF(AU20=1,"日",IF(AU20=2,"月",IF(AU20=3,"火",IF(AU20=4,"水",IF(AU20=5,"木",IF(AU20=6,"金",IF(AU20=0,"","土")))))))</f>
        <v>月</v>
      </c>
      <c r="AV21" s="173" t="str">
        <f>IF(AV20=1,"日",IF(AV20=2,"月",IF(AV20=3,"火",IF(AV20=4,"水",IF(AV20=5,"木",IF(AV20=6,"金",IF(AV20=0,"","土")))))))</f>
        <v>火</v>
      </c>
      <c r="AW21" s="173" t="str">
        <f>IF(AW20=1,"日",IF(AW20=2,"月",IF(AW20=3,"火",IF(AW20=4,"水",IF(AW20=5,"木",IF(AW20=6,"金",IF(AW20=0,"","土")))))))</f>
        <v/>
      </c>
      <c r="AX21" s="518"/>
      <c r="AY21" s="519"/>
      <c r="AZ21" s="524"/>
      <c r="BA21" s="525"/>
      <c r="BB21" s="352"/>
      <c r="BC21" s="353"/>
      <c r="BD21" s="353"/>
      <c r="BE21" s="353"/>
      <c r="BF21" s="354"/>
    </row>
    <row r="22" spans="2:58" ht="20.25" customHeight="1" x14ac:dyDescent="0.4">
      <c r="B22" s="572">
        <v>1</v>
      </c>
      <c r="C22" s="429" t="s">
        <v>4</v>
      </c>
      <c r="D22" s="430"/>
      <c r="E22" s="431"/>
      <c r="F22" s="87"/>
      <c r="G22" s="432" t="s">
        <v>122</v>
      </c>
      <c r="H22" s="433" t="s">
        <v>193</v>
      </c>
      <c r="I22" s="434"/>
      <c r="J22" s="434"/>
      <c r="K22" s="435"/>
      <c r="L22" s="436" t="s">
        <v>123</v>
      </c>
      <c r="M22" s="437"/>
      <c r="N22" s="437"/>
      <c r="O22" s="438"/>
      <c r="P22" s="577" t="s">
        <v>49</v>
      </c>
      <c r="Q22" s="578"/>
      <c r="R22" s="579"/>
      <c r="S22" s="107" t="s">
        <v>155</v>
      </c>
      <c r="T22" s="108" t="s">
        <v>160</v>
      </c>
      <c r="U22" s="108"/>
      <c r="V22" s="108" t="s">
        <v>155</v>
      </c>
      <c r="W22" s="108" t="s">
        <v>155</v>
      </c>
      <c r="X22" s="108"/>
      <c r="Y22" s="109" t="s">
        <v>155</v>
      </c>
      <c r="Z22" s="107" t="s">
        <v>155</v>
      </c>
      <c r="AA22" s="108" t="s">
        <v>155</v>
      </c>
      <c r="AB22" s="108"/>
      <c r="AC22" s="108" t="s">
        <v>155</v>
      </c>
      <c r="AD22" s="108" t="s">
        <v>155</v>
      </c>
      <c r="AE22" s="108"/>
      <c r="AF22" s="109" t="s">
        <v>155</v>
      </c>
      <c r="AG22" s="107" t="s">
        <v>155</v>
      </c>
      <c r="AH22" s="108" t="s">
        <v>155</v>
      </c>
      <c r="AI22" s="108"/>
      <c r="AJ22" s="108" t="s">
        <v>155</v>
      </c>
      <c r="AK22" s="108" t="s">
        <v>155</v>
      </c>
      <c r="AL22" s="108"/>
      <c r="AM22" s="109" t="s">
        <v>155</v>
      </c>
      <c r="AN22" s="107" t="s">
        <v>155</v>
      </c>
      <c r="AO22" s="108" t="s">
        <v>155</v>
      </c>
      <c r="AP22" s="108"/>
      <c r="AQ22" s="108" t="s">
        <v>155</v>
      </c>
      <c r="AR22" s="108" t="s">
        <v>155</v>
      </c>
      <c r="AS22" s="108"/>
      <c r="AT22" s="109" t="s">
        <v>155</v>
      </c>
      <c r="AU22" s="107"/>
      <c r="AV22" s="108"/>
      <c r="AW22" s="108"/>
      <c r="AX22" s="573"/>
      <c r="AY22" s="574"/>
      <c r="AZ22" s="575"/>
      <c r="BA22" s="576"/>
      <c r="BB22" s="275"/>
      <c r="BC22" s="276"/>
      <c r="BD22" s="276"/>
      <c r="BE22" s="276"/>
      <c r="BF22" s="277"/>
    </row>
    <row r="23" spans="2:58" ht="20.25" customHeight="1" x14ac:dyDescent="0.4">
      <c r="B23" s="567"/>
      <c r="C23" s="392"/>
      <c r="D23" s="393"/>
      <c r="E23" s="394"/>
      <c r="F23" s="88"/>
      <c r="G23" s="297"/>
      <c r="H23" s="302"/>
      <c r="I23" s="300"/>
      <c r="J23" s="300"/>
      <c r="K23" s="301"/>
      <c r="L23" s="309"/>
      <c r="M23" s="310"/>
      <c r="N23" s="310"/>
      <c r="O23" s="311"/>
      <c r="P23" s="502" t="s">
        <v>15</v>
      </c>
      <c r="Q23" s="503"/>
      <c r="R23" s="504"/>
      <c r="S23" s="226">
        <f>IF(S22="","",VLOOKUP(S22,【記載例】シフト記号表!$C$6:$K$35,9,FALSE))</f>
        <v>8</v>
      </c>
      <c r="T23" s="227">
        <f>IF(T22="","",VLOOKUP(T22,【記載例】シフト記号表!$C$6:$K$35,9,FALSE))</f>
        <v>8</v>
      </c>
      <c r="U23" s="227" t="str">
        <f>IF(U22="","",VLOOKUP(U22,【記載例】シフト記号表!$C$6:$K$35,9,FALSE))</f>
        <v/>
      </c>
      <c r="V23" s="227">
        <f>IF(V22="","",VLOOKUP(V22,【記載例】シフト記号表!$C$6:$K$35,9,FALSE))</f>
        <v>8</v>
      </c>
      <c r="W23" s="227">
        <f>IF(W22="","",VLOOKUP(W22,【記載例】シフト記号表!$C$6:$K$35,9,FALSE))</f>
        <v>8</v>
      </c>
      <c r="X23" s="227" t="str">
        <f>IF(X22="","",VLOOKUP(X22,【記載例】シフト記号表!$C$6:$K$35,9,FALSE))</f>
        <v/>
      </c>
      <c r="Y23" s="228">
        <f>IF(Y22="","",VLOOKUP(Y22,【記載例】シフト記号表!$C$6:$K$35,9,FALSE))</f>
        <v>8</v>
      </c>
      <c r="Z23" s="226">
        <f>IF(Z22="","",VLOOKUP(Z22,【記載例】シフト記号表!$C$6:$K$35,9,FALSE))</f>
        <v>8</v>
      </c>
      <c r="AA23" s="227">
        <f>IF(AA22="","",VLOOKUP(AA22,【記載例】シフト記号表!$C$6:$K$35,9,FALSE))</f>
        <v>8</v>
      </c>
      <c r="AB23" s="227" t="str">
        <f>IF(AB22="","",VLOOKUP(AB22,【記載例】シフト記号表!$C$6:$K$35,9,FALSE))</f>
        <v/>
      </c>
      <c r="AC23" s="227">
        <f>IF(AC22="","",VLOOKUP(AC22,【記載例】シフト記号表!$C$6:$K$35,9,FALSE))</f>
        <v>8</v>
      </c>
      <c r="AD23" s="227">
        <f>IF(AD22="","",VLOOKUP(AD22,【記載例】シフト記号表!$C$6:$K$35,9,FALSE))</f>
        <v>8</v>
      </c>
      <c r="AE23" s="227" t="str">
        <f>IF(AE22="","",VLOOKUP(AE22,【記載例】シフト記号表!$C$6:$K$35,9,FALSE))</f>
        <v/>
      </c>
      <c r="AF23" s="228">
        <f>IF(AF22="","",VLOOKUP(AF22,【記載例】シフト記号表!$C$6:$K$35,9,FALSE))</f>
        <v>8</v>
      </c>
      <c r="AG23" s="226">
        <f>IF(AG22="","",VLOOKUP(AG22,【記載例】シフト記号表!$C$6:$K$35,9,FALSE))</f>
        <v>8</v>
      </c>
      <c r="AH23" s="227">
        <f>IF(AH22="","",VLOOKUP(AH22,【記載例】シフト記号表!$C$6:$K$35,9,FALSE))</f>
        <v>8</v>
      </c>
      <c r="AI23" s="227" t="str">
        <f>IF(AI22="","",VLOOKUP(AI22,【記載例】シフト記号表!$C$6:$K$35,9,FALSE))</f>
        <v/>
      </c>
      <c r="AJ23" s="227">
        <f>IF(AJ22="","",VLOOKUP(AJ22,【記載例】シフト記号表!$C$6:$K$35,9,FALSE))</f>
        <v>8</v>
      </c>
      <c r="AK23" s="227">
        <f>IF(AK22="","",VLOOKUP(AK22,【記載例】シフト記号表!$C$6:$K$35,9,FALSE))</f>
        <v>8</v>
      </c>
      <c r="AL23" s="227" t="str">
        <f>IF(AL22="","",VLOOKUP(AL22,【記載例】シフト記号表!$C$6:$K$35,9,FALSE))</f>
        <v/>
      </c>
      <c r="AM23" s="228">
        <f>IF(AM22="","",VLOOKUP(AM22,【記載例】シフト記号表!$C$6:$K$35,9,FALSE))</f>
        <v>8</v>
      </c>
      <c r="AN23" s="226">
        <f>IF(AN22="","",VLOOKUP(AN22,【記載例】シフト記号表!$C$6:$K$35,9,FALSE))</f>
        <v>8</v>
      </c>
      <c r="AO23" s="227">
        <f>IF(AO22="","",VLOOKUP(AO22,【記載例】シフト記号表!$C$6:$K$35,9,FALSE))</f>
        <v>8</v>
      </c>
      <c r="AP23" s="227" t="str">
        <f>IF(AP22="","",VLOOKUP(AP22,【記載例】シフト記号表!$C$6:$K$35,9,FALSE))</f>
        <v/>
      </c>
      <c r="AQ23" s="227">
        <f>IF(AQ22="","",VLOOKUP(AQ22,【記載例】シフト記号表!$C$6:$K$35,9,FALSE))</f>
        <v>8</v>
      </c>
      <c r="AR23" s="227">
        <f>IF(AR22="","",VLOOKUP(AR22,【記載例】シフト記号表!$C$6:$K$35,9,FALSE))</f>
        <v>8</v>
      </c>
      <c r="AS23" s="227" t="str">
        <f>IF(AS22="","",VLOOKUP(AS22,【記載例】シフト記号表!$C$6:$K$35,9,FALSE))</f>
        <v/>
      </c>
      <c r="AT23" s="228">
        <f>IF(AT22="","",VLOOKUP(AT22,【記載例】シフト記号表!$C$6:$K$35,9,FALSE))</f>
        <v>8</v>
      </c>
      <c r="AU23" s="226" t="str">
        <f>IF(AU22="","",VLOOKUP(AU22,【記載例】シフト記号表!$C$6:$K$35,9,FALSE))</f>
        <v/>
      </c>
      <c r="AV23" s="227" t="str">
        <f>IF(AV22="","",VLOOKUP(AV22,【記載例】シフト記号表!$C$6:$K$35,9,FALSE))</f>
        <v/>
      </c>
      <c r="AW23" s="227" t="str">
        <f>IF(AW22="","",VLOOKUP(AW22,【記載例】シフト記号表!$C$6:$K$35,9,FALSE))</f>
        <v/>
      </c>
      <c r="AX23" s="505">
        <f>IF($BB$3="４週",SUM(S23:AT23),IF($BB$3="暦月",SUM(S23:AW23),""))</f>
        <v>160</v>
      </c>
      <c r="AY23" s="506"/>
      <c r="AZ23" s="507">
        <f>IF($BB$3="４週",AX23/4,IF($BB$3="暦月",【記載例】勤務表!AX23/(【記載例】勤務表!$BB$8/7),""))</f>
        <v>37.333333333333336</v>
      </c>
      <c r="BA23" s="508"/>
      <c r="BB23" s="269"/>
      <c r="BC23" s="270"/>
      <c r="BD23" s="270"/>
      <c r="BE23" s="270"/>
      <c r="BF23" s="271"/>
    </row>
    <row r="24" spans="2:58" ht="20.25" customHeight="1" x14ac:dyDescent="0.4">
      <c r="B24" s="567"/>
      <c r="C24" s="395"/>
      <c r="D24" s="396"/>
      <c r="E24" s="397"/>
      <c r="F24" s="89" t="str">
        <f>C22</f>
        <v>管理者</v>
      </c>
      <c r="G24" s="297"/>
      <c r="H24" s="302"/>
      <c r="I24" s="300"/>
      <c r="J24" s="300"/>
      <c r="K24" s="301"/>
      <c r="L24" s="309"/>
      <c r="M24" s="310"/>
      <c r="N24" s="310"/>
      <c r="O24" s="311"/>
      <c r="P24" s="509" t="s">
        <v>50</v>
      </c>
      <c r="Q24" s="510"/>
      <c r="R24" s="511"/>
      <c r="S24" s="229">
        <f>IF(S22="","",VLOOKUP(S22,【記載例】シフト記号表!$C$6:$U$35,19,FALSE))</f>
        <v>7</v>
      </c>
      <c r="T24" s="230">
        <f>IF(T22="","",VLOOKUP(T22,【記載例】シフト記号表!$C$6:$U$35,19,FALSE))</f>
        <v>7</v>
      </c>
      <c r="U24" s="230" t="str">
        <f>IF(U22="","",VLOOKUP(U22,【記載例】シフト記号表!$C$6:$U$35,19,FALSE))</f>
        <v/>
      </c>
      <c r="V24" s="230">
        <f>IF(V22="","",VLOOKUP(V22,【記載例】シフト記号表!$C$6:$U$35,19,FALSE))</f>
        <v>7</v>
      </c>
      <c r="W24" s="230">
        <f>IF(W22="","",VLOOKUP(W22,【記載例】シフト記号表!$C$6:$U$35,19,FALSE))</f>
        <v>7</v>
      </c>
      <c r="X24" s="230" t="str">
        <f>IF(X22="","",VLOOKUP(X22,【記載例】シフト記号表!$C$6:$U$35,19,FALSE))</f>
        <v/>
      </c>
      <c r="Y24" s="231">
        <f>IF(Y22="","",VLOOKUP(Y22,【記載例】シフト記号表!$C$6:$U$35,19,FALSE))</f>
        <v>7</v>
      </c>
      <c r="Z24" s="229">
        <f>IF(Z22="","",VLOOKUP(Z22,【記載例】シフト記号表!$C$6:$U$35,19,FALSE))</f>
        <v>7</v>
      </c>
      <c r="AA24" s="230">
        <f>IF(AA22="","",VLOOKUP(AA22,【記載例】シフト記号表!$C$6:$U$35,19,FALSE))</f>
        <v>7</v>
      </c>
      <c r="AB24" s="230" t="str">
        <f>IF(AB22="","",VLOOKUP(AB22,【記載例】シフト記号表!$C$6:$U$35,19,FALSE))</f>
        <v/>
      </c>
      <c r="AC24" s="230">
        <f>IF(AC22="","",VLOOKUP(AC22,【記載例】シフト記号表!$C$6:$U$35,19,FALSE))</f>
        <v>7</v>
      </c>
      <c r="AD24" s="230">
        <f>IF(AD22="","",VLOOKUP(AD22,【記載例】シフト記号表!$C$6:$U$35,19,FALSE))</f>
        <v>7</v>
      </c>
      <c r="AE24" s="230" t="str">
        <f>IF(AE22="","",VLOOKUP(AE22,【記載例】シフト記号表!$C$6:$U$35,19,FALSE))</f>
        <v/>
      </c>
      <c r="AF24" s="231">
        <f>IF(AF22="","",VLOOKUP(AF22,【記載例】シフト記号表!$C$6:$U$35,19,FALSE))</f>
        <v>7</v>
      </c>
      <c r="AG24" s="229">
        <f>IF(AG22="","",VLOOKUP(AG22,【記載例】シフト記号表!$C$6:$U$35,19,FALSE))</f>
        <v>7</v>
      </c>
      <c r="AH24" s="230">
        <f>IF(AH22="","",VLOOKUP(AH22,【記載例】シフト記号表!$C$6:$U$35,19,FALSE))</f>
        <v>7</v>
      </c>
      <c r="AI24" s="230" t="str">
        <f>IF(AI22="","",VLOOKUP(AI22,【記載例】シフト記号表!$C$6:$U$35,19,FALSE))</f>
        <v/>
      </c>
      <c r="AJ24" s="230">
        <f>IF(AJ22="","",VLOOKUP(AJ22,【記載例】シフト記号表!$C$6:$U$35,19,FALSE))</f>
        <v>7</v>
      </c>
      <c r="AK24" s="230">
        <f>IF(AK22="","",VLOOKUP(AK22,【記載例】シフト記号表!$C$6:$U$35,19,FALSE))</f>
        <v>7</v>
      </c>
      <c r="AL24" s="230" t="str">
        <f>IF(AL22="","",VLOOKUP(AL22,【記載例】シフト記号表!$C$6:$U$35,19,FALSE))</f>
        <v/>
      </c>
      <c r="AM24" s="231">
        <f>IF(AM22="","",VLOOKUP(AM22,【記載例】シフト記号表!$C$6:$U$35,19,FALSE))</f>
        <v>7</v>
      </c>
      <c r="AN24" s="229">
        <f>IF(AN22="","",VLOOKUP(AN22,【記載例】シフト記号表!$C$6:$U$35,19,FALSE))</f>
        <v>7</v>
      </c>
      <c r="AO24" s="230">
        <f>IF(AO22="","",VLOOKUP(AO22,【記載例】シフト記号表!$C$6:$U$35,19,FALSE))</f>
        <v>7</v>
      </c>
      <c r="AP24" s="230" t="str">
        <f>IF(AP22="","",VLOOKUP(AP22,【記載例】シフト記号表!$C$6:$U$35,19,FALSE))</f>
        <v/>
      </c>
      <c r="AQ24" s="230">
        <f>IF(AQ22="","",VLOOKUP(AQ22,【記載例】シフト記号表!$C$6:$U$35,19,FALSE))</f>
        <v>7</v>
      </c>
      <c r="AR24" s="230">
        <f>IF(AR22="","",VLOOKUP(AR22,【記載例】シフト記号表!$C$6:$U$35,19,FALSE))</f>
        <v>7</v>
      </c>
      <c r="AS24" s="230" t="str">
        <f>IF(AS22="","",VLOOKUP(AS22,【記載例】シフト記号表!$C$6:$U$35,19,FALSE))</f>
        <v/>
      </c>
      <c r="AT24" s="231">
        <f>IF(AT22="","",VLOOKUP(AT22,【記載例】シフト記号表!$C$6:$U$35,19,FALSE))</f>
        <v>7</v>
      </c>
      <c r="AU24" s="229" t="str">
        <f>IF(AU22="","",VLOOKUP(AU22,【記載例】シフト記号表!$C$6:$U$35,19,FALSE))</f>
        <v/>
      </c>
      <c r="AV24" s="230" t="str">
        <f>IF(AV22="","",VLOOKUP(AV22,【記載例】シフト記号表!$C$6:$U$35,19,FALSE))</f>
        <v/>
      </c>
      <c r="AW24" s="230" t="str">
        <f>IF(AW22="","",VLOOKUP(AW22,【記載例】シフト記号表!$C$6:$U$35,19,FALSE))</f>
        <v/>
      </c>
      <c r="AX24" s="512">
        <f>IF($BB$3="４週",SUM(S24:AT24),IF($BB$3="暦月",SUM(S24:AW24),""))</f>
        <v>140</v>
      </c>
      <c r="AY24" s="513"/>
      <c r="AZ24" s="526">
        <f>IF($BB$3="４週",AX24/4,IF($BB$3="暦月",【記載例】勤務表!AX24/(【記載例】勤務表!$BB$8/7),""))</f>
        <v>32.666666666666664</v>
      </c>
      <c r="BA24" s="527"/>
      <c r="BB24" s="528">
        <v>44896</v>
      </c>
      <c r="BC24" s="529"/>
      <c r="BD24" s="529"/>
      <c r="BE24" s="529"/>
      <c r="BF24" s="530"/>
    </row>
    <row r="25" spans="2:58" ht="20.25" customHeight="1" x14ac:dyDescent="0.4">
      <c r="B25" s="567">
        <f>B22+1</f>
        <v>2</v>
      </c>
      <c r="C25" s="389" t="s">
        <v>60</v>
      </c>
      <c r="D25" s="390"/>
      <c r="E25" s="391"/>
      <c r="F25" s="111"/>
      <c r="G25" s="296" t="s">
        <v>122</v>
      </c>
      <c r="H25" s="299" t="s">
        <v>125</v>
      </c>
      <c r="I25" s="300"/>
      <c r="J25" s="300"/>
      <c r="K25" s="301"/>
      <c r="L25" s="306" t="s">
        <v>127</v>
      </c>
      <c r="M25" s="307"/>
      <c r="N25" s="307"/>
      <c r="O25" s="308"/>
      <c r="P25" s="580" t="s">
        <v>49</v>
      </c>
      <c r="Q25" s="581"/>
      <c r="R25" s="582"/>
      <c r="S25" s="107"/>
      <c r="T25" s="108" t="s">
        <v>155</v>
      </c>
      <c r="U25" s="108" t="s">
        <v>155</v>
      </c>
      <c r="V25" s="108" t="s">
        <v>155</v>
      </c>
      <c r="W25" s="108" t="s">
        <v>155</v>
      </c>
      <c r="X25" s="108" t="s">
        <v>155</v>
      </c>
      <c r="Y25" s="109"/>
      <c r="Z25" s="107"/>
      <c r="AA25" s="108" t="s">
        <v>155</v>
      </c>
      <c r="AB25" s="108" t="s">
        <v>155</v>
      </c>
      <c r="AC25" s="108" t="s">
        <v>155</v>
      </c>
      <c r="AD25" s="108" t="s">
        <v>155</v>
      </c>
      <c r="AE25" s="108" t="s">
        <v>155</v>
      </c>
      <c r="AF25" s="109"/>
      <c r="AG25" s="107"/>
      <c r="AH25" s="108" t="s">
        <v>155</v>
      </c>
      <c r="AI25" s="108" t="s">
        <v>155</v>
      </c>
      <c r="AJ25" s="108" t="s">
        <v>155</v>
      </c>
      <c r="AK25" s="108" t="s">
        <v>155</v>
      </c>
      <c r="AL25" s="108" t="s">
        <v>155</v>
      </c>
      <c r="AM25" s="109"/>
      <c r="AN25" s="107"/>
      <c r="AO25" s="108" t="s">
        <v>155</v>
      </c>
      <c r="AP25" s="108" t="s">
        <v>155</v>
      </c>
      <c r="AQ25" s="108" t="s">
        <v>155</v>
      </c>
      <c r="AR25" s="108" t="s">
        <v>155</v>
      </c>
      <c r="AS25" s="108" t="s">
        <v>155</v>
      </c>
      <c r="AT25" s="109"/>
      <c r="AU25" s="107"/>
      <c r="AV25" s="108"/>
      <c r="AW25" s="108"/>
      <c r="AX25" s="568"/>
      <c r="AY25" s="569"/>
      <c r="AZ25" s="570"/>
      <c r="BA25" s="571"/>
      <c r="BB25" s="266"/>
      <c r="BC25" s="267"/>
      <c r="BD25" s="267"/>
      <c r="BE25" s="267"/>
      <c r="BF25" s="268"/>
    </row>
    <row r="26" spans="2:58" ht="20.25" customHeight="1" x14ac:dyDescent="0.4">
      <c r="B26" s="567"/>
      <c r="C26" s="392"/>
      <c r="D26" s="393"/>
      <c r="E26" s="394"/>
      <c r="F26" s="88"/>
      <c r="G26" s="297"/>
      <c r="H26" s="302"/>
      <c r="I26" s="300"/>
      <c r="J26" s="300"/>
      <c r="K26" s="301"/>
      <c r="L26" s="309"/>
      <c r="M26" s="310"/>
      <c r="N26" s="310"/>
      <c r="O26" s="311"/>
      <c r="P26" s="502" t="s">
        <v>15</v>
      </c>
      <c r="Q26" s="503"/>
      <c r="R26" s="504"/>
      <c r="S26" s="226" t="str">
        <f>IF(S25="","",VLOOKUP(S25,【記載例】シフト記号表!$C$6:$K$35,9,FALSE))</f>
        <v/>
      </c>
      <c r="T26" s="227">
        <f>IF(T25="","",VLOOKUP(T25,【記載例】シフト記号表!$C$6:$K$35,9,FALSE))</f>
        <v>8</v>
      </c>
      <c r="U26" s="227">
        <f>IF(U25="","",VLOOKUP(U25,【記載例】シフト記号表!$C$6:$K$35,9,FALSE))</f>
        <v>8</v>
      </c>
      <c r="V26" s="227">
        <f>IF(V25="","",VLOOKUP(V25,【記載例】シフト記号表!$C$6:$K$35,9,FALSE))</f>
        <v>8</v>
      </c>
      <c r="W26" s="227">
        <f>IF(W25="","",VLOOKUP(W25,【記載例】シフト記号表!$C$6:$K$35,9,FALSE))</f>
        <v>8</v>
      </c>
      <c r="X26" s="227">
        <f>IF(X25="","",VLOOKUP(X25,【記載例】シフト記号表!$C$6:$K$35,9,FALSE))</f>
        <v>8</v>
      </c>
      <c r="Y26" s="228" t="str">
        <f>IF(Y25="","",VLOOKUP(Y25,【記載例】シフト記号表!$C$6:$K$35,9,FALSE))</f>
        <v/>
      </c>
      <c r="Z26" s="226" t="str">
        <f>IF(Z25="","",VLOOKUP(Z25,【記載例】シフト記号表!$C$6:$K$35,9,FALSE))</f>
        <v/>
      </c>
      <c r="AA26" s="227">
        <f>IF(AA25="","",VLOOKUP(AA25,【記載例】シフト記号表!$C$6:$K$35,9,FALSE))</f>
        <v>8</v>
      </c>
      <c r="AB26" s="227">
        <f>IF(AB25="","",VLOOKUP(AB25,【記載例】シフト記号表!$C$6:$K$35,9,FALSE))</f>
        <v>8</v>
      </c>
      <c r="AC26" s="227">
        <f>IF(AC25="","",VLOOKUP(AC25,【記載例】シフト記号表!$C$6:$K$35,9,FALSE))</f>
        <v>8</v>
      </c>
      <c r="AD26" s="227">
        <f>IF(AD25="","",VLOOKUP(AD25,【記載例】シフト記号表!$C$6:$K$35,9,FALSE))</f>
        <v>8</v>
      </c>
      <c r="AE26" s="227">
        <f>IF(AE25="","",VLOOKUP(AE25,【記載例】シフト記号表!$C$6:$K$35,9,FALSE))</f>
        <v>8</v>
      </c>
      <c r="AF26" s="228" t="str">
        <f>IF(AF25="","",VLOOKUP(AF25,【記載例】シフト記号表!$C$6:$K$35,9,FALSE))</f>
        <v/>
      </c>
      <c r="AG26" s="226" t="str">
        <f>IF(AG25="","",VLOOKUP(AG25,【記載例】シフト記号表!$C$6:$K$35,9,FALSE))</f>
        <v/>
      </c>
      <c r="AH26" s="227">
        <f>IF(AH25="","",VLOOKUP(AH25,【記載例】シフト記号表!$C$6:$K$35,9,FALSE))</f>
        <v>8</v>
      </c>
      <c r="AI26" s="227">
        <f>IF(AI25="","",VLOOKUP(AI25,【記載例】シフト記号表!$C$6:$K$35,9,FALSE))</f>
        <v>8</v>
      </c>
      <c r="AJ26" s="227">
        <f>IF(AJ25="","",VLOOKUP(AJ25,【記載例】シフト記号表!$C$6:$K$35,9,FALSE))</f>
        <v>8</v>
      </c>
      <c r="AK26" s="227">
        <f>IF(AK25="","",VLOOKUP(AK25,【記載例】シフト記号表!$C$6:$K$35,9,FALSE))</f>
        <v>8</v>
      </c>
      <c r="AL26" s="227">
        <f>IF(AL25="","",VLOOKUP(AL25,【記載例】シフト記号表!$C$6:$K$35,9,FALSE))</f>
        <v>8</v>
      </c>
      <c r="AM26" s="228" t="str">
        <f>IF(AM25="","",VLOOKUP(AM25,【記載例】シフト記号表!$C$6:$K$35,9,FALSE))</f>
        <v/>
      </c>
      <c r="AN26" s="226" t="str">
        <f>IF(AN25="","",VLOOKUP(AN25,【記載例】シフト記号表!$C$6:$K$35,9,FALSE))</f>
        <v/>
      </c>
      <c r="AO26" s="227">
        <f>IF(AO25="","",VLOOKUP(AO25,【記載例】シフト記号表!$C$6:$K$35,9,FALSE))</f>
        <v>8</v>
      </c>
      <c r="AP26" s="227">
        <f>IF(AP25="","",VLOOKUP(AP25,【記載例】シフト記号表!$C$6:$K$35,9,FALSE))</f>
        <v>8</v>
      </c>
      <c r="AQ26" s="227">
        <f>IF(AQ25="","",VLOOKUP(AQ25,【記載例】シフト記号表!$C$6:$K$35,9,FALSE))</f>
        <v>8</v>
      </c>
      <c r="AR26" s="227">
        <f>IF(AR25="","",VLOOKUP(AR25,【記載例】シフト記号表!$C$6:$K$35,9,FALSE))</f>
        <v>8</v>
      </c>
      <c r="AS26" s="227">
        <f>IF(AS25="","",VLOOKUP(AS25,【記載例】シフト記号表!$C$6:$K$35,9,FALSE))</f>
        <v>8</v>
      </c>
      <c r="AT26" s="228" t="str">
        <f>IF(AT25="","",VLOOKUP(AT25,【記載例】シフト記号表!$C$6:$K$35,9,FALSE))</f>
        <v/>
      </c>
      <c r="AU26" s="226" t="str">
        <f>IF(AU25="","",VLOOKUP(AU25,【記載例】シフト記号表!$C$6:$K$35,9,FALSE))</f>
        <v/>
      </c>
      <c r="AV26" s="227" t="str">
        <f>IF(AV25="","",VLOOKUP(AV25,【記載例】シフト記号表!$C$6:$K$35,9,FALSE))</f>
        <v/>
      </c>
      <c r="AW26" s="227" t="str">
        <f>IF(AW25="","",VLOOKUP(AW25,【記載例】シフト記号表!$C$6:$K$35,9,FALSE))</f>
        <v/>
      </c>
      <c r="AX26" s="505">
        <f>IF($BB$3="４週",SUM(S26:AT26),IF($BB$3="暦月",SUM(S26:AW26),""))</f>
        <v>160</v>
      </c>
      <c r="AY26" s="506"/>
      <c r="AZ26" s="507">
        <f>IF($BB$3="４週",AX26/4,IF($BB$3="暦月",【記載例】勤務表!AX26/(【記載例】勤務表!$BB$8/7),""))</f>
        <v>37.333333333333336</v>
      </c>
      <c r="BA26" s="508"/>
      <c r="BB26" s="269"/>
      <c r="BC26" s="270"/>
      <c r="BD26" s="270"/>
      <c r="BE26" s="270"/>
      <c r="BF26" s="271"/>
    </row>
    <row r="27" spans="2:58" ht="20.25" customHeight="1" x14ac:dyDescent="0.4">
      <c r="B27" s="567"/>
      <c r="C27" s="395"/>
      <c r="D27" s="396"/>
      <c r="E27" s="397"/>
      <c r="F27" s="88" t="str">
        <f>C25</f>
        <v>生活相談員</v>
      </c>
      <c r="G27" s="384"/>
      <c r="H27" s="302"/>
      <c r="I27" s="300"/>
      <c r="J27" s="300"/>
      <c r="K27" s="301"/>
      <c r="L27" s="371"/>
      <c r="M27" s="372"/>
      <c r="N27" s="372"/>
      <c r="O27" s="373"/>
      <c r="P27" s="509" t="s">
        <v>50</v>
      </c>
      <c r="Q27" s="510"/>
      <c r="R27" s="511"/>
      <c r="S27" s="229" t="str">
        <f>IF(S25="","",VLOOKUP(S25,【記載例】シフト記号表!$C$6:$U$35,19,FALSE))</f>
        <v/>
      </c>
      <c r="T27" s="230">
        <f>IF(T25="","",VLOOKUP(T25,【記載例】シフト記号表!$C$6:$U$35,19,FALSE))</f>
        <v>7</v>
      </c>
      <c r="U27" s="230">
        <f>IF(U25="","",VLOOKUP(U25,【記載例】シフト記号表!$C$6:$U$35,19,FALSE))</f>
        <v>7</v>
      </c>
      <c r="V27" s="230">
        <f>IF(V25="","",VLOOKUP(V25,【記載例】シフト記号表!$C$6:$U$35,19,FALSE))</f>
        <v>7</v>
      </c>
      <c r="W27" s="230">
        <f>IF(W25="","",VLOOKUP(W25,【記載例】シフト記号表!$C$6:$U$35,19,FALSE))</f>
        <v>7</v>
      </c>
      <c r="X27" s="230">
        <f>IF(X25="","",VLOOKUP(X25,【記載例】シフト記号表!$C$6:$U$35,19,FALSE))</f>
        <v>7</v>
      </c>
      <c r="Y27" s="231" t="str">
        <f>IF(Y25="","",VLOOKUP(Y25,【記載例】シフト記号表!$C$6:$U$35,19,FALSE))</f>
        <v/>
      </c>
      <c r="Z27" s="229" t="str">
        <f>IF(Z25="","",VLOOKUP(Z25,【記載例】シフト記号表!$C$6:$U$35,19,FALSE))</f>
        <v/>
      </c>
      <c r="AA27" s="230">
        <f>IF(AA25="","",VLOOKUP(AA25,【記載例】シフト記号表!$C$6:$U$35,19,FALSE))</f>
        <v>7</v>
      </c>
      <c r="AB27" s="230">
        <f>IF(AB25="","",VLOOKUP(AB25,【記載例】シフト記号表!$C$6:$U$35,19,FALSE))</f>
        <v>7</v>
      </c>
      <c r="AC27" s="230">
        <f>IF(AC25="","",VLOOKUP(AC25,【記載例】シフト記号表!$C$6:$U$35,19,FALSE))</f>
        <v>7</v>
      </c>
      <c r="AD27" s="230">
        <f>IF(AD25="","",VLOOKUP(AD25,【記載例】シフト記号表!$C$6:$U$35,19,FALSE))</f>
        <v>7</v>
      </c>
      <c r="AE27" s="230">
        <f>IF(AE25="","",VLOOKUP(AE25,【記載例】シフト記号表!$C$6:$U$35,19,FALSE))</f>
        <v>7</v>
      </c>
      <c r="AF27" s="231" t="str">
        <f>IF(AF25="","",VLOOKUP(AF25,【記載例】シフト記号表!$C$6:$U$35,19,FALSE))</f>
        <v/>
      </c>
      <c r="AG27" s="229" t="str">
        <f>IF(AG25="","",VLOOKUP(AG25,【記載例】シフト記号表!$C$6:$U$35,19,FALSE))</f>
        <v/>
      </c>
      <c r="AH27" s="230">
        <f>IF(AH25="","",VLOOKUP(AH25,【記載例】シフト記号表!$C$6:$U$35,19,FALSE))</f>
        <v>7</v>
      </c>
      <c r="AI27" s="230">
        <f>IF(AI25="","",VLOOKUP(AI25,【記載例】シフト記号表!$C$6:$U$35,19,FALSE))</f>
        <v>7</v>
      </c>
      <c r="AJ27" s="230">
        <f>IF(AJ25="","",VLOOKUP(AJ25,【記載例】シフト記号表!$C$6:$U$35,19,FALSE))</f>
        <v>7</v>
      </c>
      <c r="AK27" s="230">
        <f>IF(AK25="","",VLOOKUP(AK25,【記載例】シフト記号表!$C$6:$U$35,19,FALSE))</f>
        <v>7</v>
      </c>
      <c r="AL27" s="230">
        <f>IF(AL25="","",VLOOKUP(AL25,【記載例】シフト記号表!$C$6:$U$35,19,FALSE))</f>
        <v>7</v>
      </c>
      <c r="AM27" s="231" t="str">
        <f>IF(AM25="","",VLOOKUP(AM25,【記載例】シフト記号表!$C$6:$U$35,19,FALSE))</f>
        <v/>
      </c>
      <c r="AN27" s="229" t="str">
        <f>IF(AN25="","",VLOOKUP(AN25,【記載例】シフト記号表!$C$6:$U$35,19,FALSE))</f>
        <v/>
      </c>
      <c r="AO27" s="230">
        <f>IF(AO25="","",VLOOKUP(AO25,【記載例】シフト記号表!$C$6:$U$35,19,FALSE))</f>
        <v>7</v>
      </c>
      <c r="AP27" s="230">
        <f>IF(AP25="","",VLOOKUP(AP25,【記載例】シフト記号表!$C$6:$U$35,19,FALSE))</f>
        <v>7</v>
      </c>
      <c r="AQ27" s="230">
        <f>IF(AQ25="","",VLOOKUP(AQ25,【記載例】シフト記号表!$C$6:$U$35,19,FALSE))</f>
        <v>7</v>
      </c>
      <c r="AR27" s="230">
        <f>IF(AR25="","",VLOOKUP(AR25,【記載例】シフト記号表!$C$6:$U$35,19,FALSE))</f>
        <v>7</v>
      </c>
      <c r="AS27" s="230">
        <f>IF(AS25="","",VLOOKUP(AS25,【記載例】シフト記号表!$C$6:$U$35,19,FALSE))</f>
        <v>7</v>
      </c>
      <c r="AT27" s="231" t="str">
        <f>IF(AT25="","",VLOOKUP(AT25,【記載例】シフト記号表!$C$6:$U$35,19,FALSE))</f>
        <v/>
      </c>
      <c r="AU27" s="229" t="str">
        <f>IF(AU25="","",VLOOKUP(AU25,【記載例】シフト記号表!$C$6:$U$35,19,FALSE))</f>
        <v/>
      </c>
      <c r="AV27" s="230" t="str">
        <f>IF(AV25="","",VLOOKUP(AV25,【記載例】シフト記号表!$C$6:$U$35,19,FALSE))</f>
        <v/>
      </c>
      <c r="AW27" s="230" t="str">
        <f>IF(AW25="","",VLOOKUP(AW25,【記載例】シフト記号表!$C$6:$U$35,19,FALSE))</f>
        <v/>
      </c>
      <c r="AX27" s="512">
        <f>IF($BB$3="４週",SUM(S27:AT27),IF($BB$3="暦月",SUM(S27:AW27),""))</f>
        <v>140</v>
      </c>
      <c r="AY27" s="513"/>
      <c r="AZ27" s="526">
        <f>IF($BB$3="４週",AX27/4,IF($BB$3="暦月",【記載例】勤務表!AX27/(【記載例】勤務表!$BB$8/7),""))</f>
        <v>32.666666666666664</v>
      </c>
      <c r="BA27" s="527"/>
      <c r="BB27" s="490">
        <v>45017</v>
      </c>
      <c r="BC27" s="491"/>
      <c r="BD27" s="491"/>
      <c r="BE27" s="491"/>
      <c r="BF27" s="492"/>
    </row>
    <row r="28" spans="2:58" ht="20.25" customHeight="1" x14ac:dyDescent="0.4">
      <c r="B28" s="567">
        <f>B25+1</f>
        <v>3</v>
      </c>
      <c r="C28" s="375" t="s">
        <v>60</v>
      </c>
      <c r="D28" s="376"/>
      <c r="E28" s="377"/>
      <c r="F28" s="111"/>
      <c r="G28" s="296" t="s">
        <v>121</v>
      </c>
      <c r="H28" s="299" t="s">
        <v>159</v>
      </c>
      <c r="I28" s="300"/>
      <c r="J28" s="300"/>
      <c r="K28" s="301"/>
      <c r="L28" s="306" t="s">
        <v>128</v>
      </c>
      <c r="M28" s="307"/>
      <c r="N28" s="307"/>
      <c r="O28" s="308"/>
      <c r="P28" s="580" t="s">
        <v>49</v>
      </c>
      <c r="Q28" s="581"/>
      <c r="R28" s="582"/>
      <c r="S28" s="107" t="s">
        <v>155</v>
      </c>
      <c r="T28" s="108"/>
      <c r="U28" s="108"/>
      <c r="V28" s="108"/>
      <c r="W28" s="108"/>
      <c r="X28" s="108"/>
      <c r="Y28" s="109" t="s">
        <v>155</v>
      </c>
      <c r="Z28" s="107" t="s">
        <v>155</v>
      </c>
      <c r="AA28" s="108"/>
      <c r="AB28" s="108"/>
      <c r="AC28" s="108"/>
      <c r="AD28" s="108"/>
      <c r="AE28" s="108"/>
      <c r="AF28" s="109" t="s">
        <v>155</v>
      </c>
      <c r="AG28" s="107" t="s">
        <v>155</v>
      </c>
      <c r="AH28" s="108"/>
      <c r="AI28" s="108"/>
      <c r="AJ28" s="108"/>
      <c r="AK28" s="108"/>
      <c r="AL28" s="108"/>
      <c r="AM28" s="109" t="s">
        <v>155</v>
      </c>
      <c r="AN28" s="107" t="s">
        <v>155</v>
      </c>
      <c r="AO28" s="108"/>
      <c r="AP28" s="108"/>
      <c r="AQ28" s="108"/>
      <c r="AR28" s="108"/>
      <c r="AS28" s="108"/>
      <c r="AT28" s="109" t="s">
        <v>155</v>
      </c>
      <c r="AU28" s="107"/>
      <c r="AV28" s="108"/>
      <c r="AW28" s="108"/>
      <c r="AX28" s="568"/>
      <c r="AY28" s="569"/>
      <c r="AZ28" s="570"/>
      <c r="BA28" s="571"/>
      <c r="BB28" s="266" t="s">
        <v>61</v>
      </c>
      <c r="BC28" s="267"/>
      <c r="BD28" s="267"/>
      <c r="BE28" s="267"/>
      <c r="BF28" s="268"/>
    </row>
    <row r="29" spans="2:58" ht="20.25" customHeight="1" x14ac:dyDescent="0.4">
      <c r="B29" s="567"/>
      <c r="C29" s="378"/>
      <c r="D29" s="379"/>
      <c r="E29" s="380"/>
      <c r="F29" s="88"/>
      <c r="G29" s="297"/>
      <c r="H29" s="302"/>
      <c r="I29" s="300"/>
      <c r="J29" s="300"/>
      <c r="K29" s="301"/>
      <c r="L29" s="309"/>
      <c r="M29" s="310"/>
      <c r="N29" s="310"/>
      <c r="O29" s="311"/>
      <c r="P29" s="502" t="s">
        <v>15</v>
      </c>
      <c r="Q29" s="503"/>
      <c r="R29" s="504"/>
      <c r="S29" s="226">
        <f>IF(S28="","",VLOOKUP(S28,【記載例】シフト記号表!$C$6:$K$35,9,FALSE))</f>
        <v>8</v>
      </c>
      <c r="T29" s="227" t="str">
        <f>IF(T28="","",VLOOKUP(T28,【記載例】シフト記号表!$C$6:$K$35,9,FALSE))</f>
        <v/>
      </c>
      <c r="U29" s="227" t="str">
        <f>IF(U28="","",VLOOKUP(U28,【記載例】シフト記号表!$C$6:$K$35,9,FALSE))</f>
        <v/>
      </c>
      <c r="V29" s="227" t="str">
        <f>IF(V28="","",VLOOKUP(V28,【記載例】シフト記号表!$C$6:$K$35,9,FALSE))</f>
        <v/>
      </c>
      <c r="W29" s="227" t="str">
        <f>IF(W28="","",VLOOKUP(W28,【記載例】シフト記号表!$C$6:$K$35,9,FALSE))</f>
        <v/>
      </c>
      <c r="X29" s="227" t="str">
        <f>IF(X28="","",VLOOKUP(X28,【記載例】シフト記号表!$C$6:$K$35,9,FALSE))</f>
        <v/>
      </c>
      <c r="Y29" s="228">
        <f>IF(Y28="","",VLOOKUP(Y28,【記載例】シフト記号表!$C$6:$K$35,9,FALSE))</f>
        <v>8</v>
      </c>
      <c r="Z29" s="226">
        <f>IF(Z28="","",VLOOKUP(Z28,【記載例】シフト記号表!$C$6:$K$35,9,FALSE))</f>
        <v>8</v>
      </c>
      <c r="AA29" s="227" t="str">
        <f>IF(AA28="","",VLOOKUP(AA28,【記載例】シフト記号表!$C$6:$K$35,9,FALSE))</f>
        <v/>
      </c>
      <c r="AB29" s="227" t="str">
        <f>IF(AB28="","",VLOOKUP(AB28,【記載例】シフト記号表!$C$6:$K$35,9,FALSE))</f>
        <v/>
      </c>
      <c r="AC29" s="227" t="str">
        <f>IF(AC28="","",VLOOKUP(AC28,【記載例】シフト記号表!$C$6:$K$35,9,FALSE))</f>
        <v/>
      </c>
      <c r="AD29" s="227" t="str">
        <f>IF(AD28="","",VLOOKUP(AD28,【記載例】シフト記号表!$C$6:$K$35,9,FALSE))</f>
        <v/>
      </c>
      <c r="AE29" s="227" t="str">
        <f>IF(AE28="","",VLOOKUP(AE28,【記載例】シフト記号表!$C$6:$K$35,9,FALSE))</f>
        <v/>
      </c>
      <c r="AF29" s="228">
        <f>IF(AF28="","",VLOOKUP(AF28,【記載例】シフト記号表!$C$6:$K$35,9,FALSE))</f>
        <v>8</v>
      </c>
      <c r="AG29" s="226">
        <f>IF(AG28="","",VLOOKUP(AG28,【記載例】シフト記号表!$C$6:$K$35,9,FALSE))</f>
        <v>8</v>
      </c>
      <c r="AH29" s="227" t="str">
        <f>IF(AH28="","",VLOOKUP(AH28,【記載例】シフト記号表!$C$6:$K$35,9,FALSE))</f>
        <v/>
      </c>
      <c r="AI29" s="227" t="str">
        <f>IF(AI28="","",VLOOKUP(AI28,【記載例】シフト記号表!$C$6:$K$35,9,FALSE))</f>
        <v/>
      </c>
      <c r="AJ29" s="227" t="str">
        <f>IF(AJ28="","",VLOOKUP(AJ28,【記載例】シフト記号表!$C$6:$K$35,9,FALSE))</f>
        <v/>
      </c>
      <c r="AK29" s="227" t="str">
        <f>IF(AK28="","",VLOOKUP(AK28,【記載例】シフト記号表!$C$6:$K$35,9,FALSE))</f>
        <v/>
      </c>
      <c r="AL29" s="227" t="str">
        <f>IF(AL28="","",VLOOKUP(AL28,【記載例】シフト記号表!$C$6:$K$35,9,FALSE))</f>
        <v/>
      </c>
      <c r="AM29" s="228">
        <f>IF(AM28="","",VLOOKUP(AM28,【記載例】シフト記号表!$C$6:$K$35,9,FALSE))</f>
        <v>8</v>
      </c>
      <c r="AN29" s="226">
        <f>IF(AN28="","",VLOOKUP(AN28,【記載例】シフト記号表!$C$6:$K$35,9,FALSE))</f>
        <v>8</v>
      </c>
      <c r="AO29" s="227" t="str">
        <f>IF(AO28="","",VLOOKUP(AO28,【記載例】シフト記号表!$C$6:$K$35,9,FALSE))</f>
        <v/>
      </c>
      <c r="AP29" s="227" t="str">
        <f>IF(AP28="","",VLOOKUP(AP28,【記載例】シフト記号表!$C$6:$K$35,9,FALSE))</f>
        <v/>
      </c>
      <c r="AQ29" s="227" t="str">
        <f>IF(AQ28="","",VLOOKUP(AQ28,【記載例】シフト記号表!$C$6:$K$35,9,FALSE))</f>
        <v/>
      </c>
      <c r="AR29" s="227" t="str">
        <f>IF(AR28="","",VLOOKUP(AR28,【記載例】シフト記号表!$C$6:$K$35,9,FALSE))</f>
        <v/>
      </c>
      <c r="AS29" s="227" t="str">
        <f>IF(AS28="","",VLOOKUP(AS28,【記載例】シフト記号表!$C$6:$K$35,9,FALSE))</f>
        <v/>
      </c>
      <c r="AT29" s="228">
        <f>IF(AT28="","",VLOOKUP(AT28,【記載例】シフト記号表!$C$6:$K$35,9,FALSE))</f>
        <v>8</v>
      </c>
      <c r="AU29" s="226" t="str">
        <f>IF(AU28="","",VLOOKUP(AU28,【記載例】シフト記号表!$C$6:$K$35,9,FALSE))</f>
        <v/>
      </c>
      <c r="AV29" s="227" t="str">
        <f>IF(AV28="","",VLOOKUP(AV28,【記載例】シフト記号表!$C$6:$K$35,9,FALSE))</f>
        <v/>
      </c>
      <c r="AW29" s="227" t="str">
        <f>IF(AW28="","",VLOOKUP(AW28,【記載例】シフト記号表!$C$6:$K$35,9,FALSE))</f>
        <v/>
      </c>
      <c r="AX29" s="505">
        <f>IF($BB$3="４週",SUM(S29:AT29),IF($BB$3="暦月",SUM(S29:AW29),""))</f>
        <v>64</v>
      </c>
      <c r="AY29" s="506"/>
      <c r="AZ29" s="507">
        <f>IF($BB$3="４週",AX29/4,IF($BB$3="暦月",【記載例】勤務表!AX29/(【記載例】勤務表!$BB$8/7),""))</f>
        <v>14.933333333333334</v>
      </c>
      <c r="BA29" s="508"/>
      <c r="BB29" s="269"/>
      <c r="BC29" s="270"/>
      <c r="BD29" s="270"/>
      <c r="BE29" s="270"/>
      <c r="BF29" s="271"/>
    </row>
    <row r="30" spans="2:58" ht="20.25" customHeight="1" x14ac:dyDescent="0.4">
      <c r="B30" s="567"/>
      <c r="C30" s="381"/>
      <c r="D30" s="382"/>
      <c r="E30" s="383"/>
      <c r="F30" s="88" t="str">
        <f>C28</f>
        <v>生活相談員</v>
      </c>
      <c r="G30" s="384"/>
      <c r="H30" s="302"/>
      <c r="I30" s="300"/>
      <c r="J30" s="300"/>
      <c r="K30" s="301"/>
      <c r="L30" s="371"/>
      <c r="M30" s="372"/>
      <c r="N30" s="372"/>
      <c r="O30" s="373"/>
      <c r="P30" s="509" t="s">
        <v>50</v>
      </c>
      <c r="Q30" s="510"/>
      <c r="R30" s="511"/>
      <c r="S30" s="229">
        <f>IF(S28="","",VLOOKUP(S28,【記載例】シフト記号表!$C$6:$U$35,19,FALSE))</f>
        <v>7</v>
      </c>
      <c r="T30" s="230" t="str">
        <f>IF(T28="","",VLOOKUP(T28,【記載例】シフト記号表!$C$6:$U$35,19,FALSE))</f>
        <v/>
      </c>
      <c r="U30" s="230" t="str">
        <f>IF(U28="","",VLOOKUP(U28,【記載例】シフト記号表!$C$6:$U$35,19,FALSE))</f>
        <v/>
      </c>
      <c r="V30" s="230" t="str">
        <f>IF(V28="","",VLOOKUP(V28,【記載例】シフト記号表!$C$6:$U$35,19,FALSE))</f>
        <v/>
      </c>
      <c r="W30" s="230" t="str">
        <f>IF(W28="","",VLOOKUP(W28,【記載例】シフト記号表!$C$6:$U$35,19,FALSE))</f>
        <v/>
      </c>
      <c r="X30" s="230" t="str">
        <f>IF(X28="","",VLOOKUP(X28,【記載例】シフト記号表!$C$6:$U$35,19,FALSE))</f>
        <v/>
      </c>
      <c r="Y30" s="231">
        <f>IF(Y28="","",VLOOKUP(Y28,【記載例】シフト記号表!$C$6:$U$35,19,FALSE))</f>
        <v>7</v>
      </c>
      <c r="Z30" s="229">
        <f>IF(Z28="","",VLOOKUP(Z28,【記載例】シフト記号表!$C$6:$U$35,19,FALSE))</f>
        <v>7</v>
      </c>
      <c r="AA30" s="230" t="str">
        <f>IF(AA28="","",VLOOKUP(AA28,【記載例】シフト記号表!$C$6:$U$35,19,FALSE))</f>
        <v/>
      </c>
      <c r="AB30" s="230" t="str">
        <f>IF(AB28="","",VLOOKUP(AB28,【記載例】シフト記号表!$C$6:$U$35,19,FALSE))</f>
        <v/>
      </c>
      <c r="AC30" s="230" t="str">
        <f>IF(AC28="","",VLOOKUP(AC28,【記載例】シフト記号表!$C$6:$U$35,19,FALSE))</f>
        <v/>
      </c>
      <c r="AD30" s="230" t="str">
        <f>IF(AD28="","",VLOOKUP(AD28,【記載例】シフト記号表!$C$6:$U$35,19,FALSE))</f>
        <v/>
      </c>
      <c r="AE30" s="230" t="str">
        <f>IF(AE28="","",VLOOKUP(AE28,【記載例】シフト記号表!$C$6:$U$35,19,FALSE))</f>
        <v/>
      </c>
      <c r="AF30" s="231">
        <f>IF(AF28="","",VLOOKUP(AF28,【記載例】シフト記号表!$C$6:$U$35,19,FALSE))</f>
        <v>7</v>
      </c>
      <c r="AG30" s="229">
        <f>IF(AG28="","",VLOOKUP(AG28,【記載例】シフト記号表!$C$6:$U$35,19,FALSE))</f>
        <v>7</v>
      </c>
      <c r="AH30" s="230" t="str">
        <f>IF(AH28="","",VLOOKUP(AH28,【記載例】シフト記号表!$C$6:$U$35,19,FALSE))</f>
        <v/>
      </c>
      <c r="AI30" s="230" t="str">
        <f>IF(AI28="","",VLOOKUP(AI28,【記載例】シフト記号表!$C$6:$U$35,19,FALSE))</f>
        <v/>
      </c>
      <c r="AJ30" s="230" t="str">
        <f>IF(AJ28="","",VLOOKUP(AJ28,【記載例】シフト記号表!$C$6:$U$35,19,FALSE))</f>
        <v/>
      </c>
      <c r="AK30" s="230" t="str">
        <f>IF(AK28="","",VLOOKUP(AK28,【記載例】シフト記号表!$C$6:$U$35,19,FALSE))</f>
        <v/>
      </c>
      <c r="AL30" s="230" t="str">
        <f>IF(AL28="","",VLOOKUP(AL28,【記載例】シフト記号表!$C$6:$U$35,19,FALSE))</f>
        <v/>
      </c>
      <c r="AM30" s="231">
        <f>IF(AM28="","",VLOOKUP(AM28,【記載例】シフト記号表!$C$6:$U$35,19,FALSE))</f>
        <v>7</v>
      </c>
      <c r="AN30" s="229">
        <f>IF(AN28="","",VLOOKUP(AN28,【記載例】シフト記号表!$C$6:$U$35,19,FALSE))</f>
        <v>7</v>
      </c>
      <c r="AO30" s="230" t="str">
        <f>IF(AO28="","",VLOOKUP(AO28,【記載例】シフト記号表!$C$6:$U$35,19,FALSE))</f>
        <v/>
      </c>
      <c r="AP30" s="230" t="str">
        <f>IF(AP28="","",VLOOKUP(AP28,【記載例】シフト記号表!$C$6:$U$35,19,FALSE))</f>
        <v/>
      </c>
      <c r="AQ30" s="230" t="str">
        <f>IF(AQ28="","",VLOOKUP(AQ28,【記載例】シフト記号表!$C$6:$U$35,19,FALSE))</f>
        <v/>
      </c>
      <c r="AR30" s="230" t="str">
        <f>IF(AR28="","",VLOOKUP(AR28,【記載例】シフト記号表!$C$6:$U$35,19,FALSE))</f>
        <v/>
      </c>
      <c r="AS30" s="230" t="str">
        <f>IF(AS28="","",VLOOKUP(AS28,【記載例】シフト記号表!$C$6:$U$35,19,FALSE))</f>
        <v/>
      </c>
      <c r="AT30" s="231">
        <f>IF(AT28="","",VLOOKUP(AT28,【記載例】シフト記号表!$C$6:$U$35,19,FALSE))</f>
        <v>7</v>
      </c>
      <c r="AU30" s="229" t="str">
        <f>IF(AU28="","",VLOOKUP(AU28,【記載例】シフト記号表!$C$6:$U$35,19,FALSE))</f>
        <v/>
      </c>
      <c r="AV30" s="230" t="str">
        <f>IF(AV28="","",VLOOKUP(AV28,【記載例】シフト記号表!$C$6:$U$35,19,FALSE))</f>
        <v/>
      </c>
      <c r="AW30" s="230" t="str">
        <f>IF(AW28="","",VLOOKUP(AW28,【記載例】シフト記号表!$C$6:$U$35,19,FALSE))</f>
        <v/>
      </c>
      <c r="AX30" s="512">
        <f>IF($BB$3="４週",SUM(S30:AT30),IF($BB$3="暦月",SUM(S30:AW30),""))</f>
        <v>56</v>
      </c>
      <c r="AY30" s="513"/>
      <c r="AZ30" s="526">
        <f>IF($BB$3="４週",AX30/4,IF($BB$3="暦月",【記載例】勤務表!AX30/(【記載例】勤務表!$BB$8/7),""))</f>
        <v>13.066666666666666</v>
      </c>
      <c r="BA30" s="527"/>
      <c r="BB30" s="490">
        <v>45017</v>
      </c>
      <c r="BC30" s="491"/>
      <c r="BD30" s="491"/>
      <c r="BE30" s="491"/>
      <c r="BF30" s="492"/>
    </row>
    <row r="31" spans="2:58" ht="20.25" customHeight="1" x14ac:dyDescent="0.4">
      <c r="B31" s="567">
        <f>B28+1</f>
        <v>4</v>
      </c>
      <c r="C31" s="375" t="s">
        <v>5</v>
      </c>
      <c r="D31" s="376"/>
      <c r="E31" s="377"/>
      <c r="F31" s="111"/>
      <c r="G31" s="296" t="s">
        <v>121</v>
      </c>
      <c r="H31" s="299" t="s">
        <v>14</v>
      </c>
      <c r="I31" s="300"/>
      <c r="J31" s="300"/>
      <c r="K31" s="301"/>
      <c r="L31" s="306" t="s">
        <v>129</v>
      </c>
      <c r="M31" s="307"/>
      <c r="N31" s="307"/>
      <c r="O31" s="308"/>
      <c r="P31" s="580" t="s">
        <v>49</v>
      </c>
      <c r="Q31" s="581"/>
      <c r="R31" s="582"/>
      <c r="S31" s="107" t="s">
        <v>156</v>
      </c>
      <c r="T31" s="108"/>
      <c r="U31" s="108" t="s">
        <v>156</v>
      </c>
      <c r="V31" s="108" t="s">
        <v>156</v>
      </c>
      <c r="W31" s="108"/>
      <c r="X31" s="108" t="s">
        <v>156</v>
      </c>
      <c r="Y31" s="109"/>
      <c r="Z31" s="107" t="s">
        <v>156</v>
      </c>
      <c r="AA31" s="108"/>
      <c r="AB31" s="108" t="s">
        <v>156</v>
      </c>
      <c r="AC31" s="108" t="s">
        <v>156</v>
      </c>
      <c r="AD31" s="108"/>
      <c r="AE31" s="108" t="s">
        <v>156</v>
      </c>
      <c r="AF31" s="109"/>
      <c r="AG31" s="107" t="s">
        <v>156</v>
      </c>
      <c r="AH31" s="108"/>
      <c r="AI31" s="108" t="s">
        <v>156</v>
      </c>
      <c r="AJ31" s="108" t="s">
        <v>156</v>
      </c>
      <c r="AK31" s="108"/>
      <c r="AL31" s="108" t="s">
        <v>156</v>
      </c>
      <c r="AM31" s="109"/>
      <c r="AN31" s="107" t="s">
        <v>156</v>
      </c>
      <c r="AO31" s="108"/>
      <c r="AP31" s="108" t="s">
        <v>156</v>
      </c>
      <c r="AQ31" s="108" t="s">
        <v>156</v>
      </c>
      <c r="AR31" s="108"/>
      <c r="AS31" s="108" t="s">
        <v>156</v>
      </c>
      <c r="AT31" s="109"/>
      <c r="AU31" s="107"/>
      <c r="AV31" s="108"/>
      <c r="AW31" s="108"/>
      <c r="AX31" s="568"/>
      <c r="AY31" s="569"/>
      <c r="AZ31" s="570"/>
      <c r="BA31" s="571"/>
      <c r="BB31" s="266" t="s">
        <v>135</v>
      </c>
      <c r="BC31" s="267"/>
      <c r="BD31" s="267"/>
      <c r="BE31" s="267"/>
      <c r="BF31" s="268"/>
    </row>
    <row r="32" spans="2:58" ht="20.25" customHeight="1" x14ac:dyDescent="0.4">
      <c r="B32" s="567"/>
      <c r="C32" s="378"/>
      <c r="D32" s="379"/>
      <c r="E32" s="380"/>
      <c r="F32" s="88"/>
      <c r="G32" s="297"/>
      <c r="H32" s="302"/>
      <c r="I32" s="300"/>
      <c r="J32" s="300"/>
      <c r="K32" s="301"/>
      <c r="L32" s="309"/>
      <c r="M32" s="310"/>
      <c r="N32" s="310"/>
      <c r="O32" s="311"/>
      <c r="P32" s="502" t="s">
        <v>15</v>
      </c>
      <c r="Q32" s="503"/>
      <c r="R32" s="504"/>
      <c r="S32" s="226">
        <f>IF(S31="","",VLOOKUP(S31,【記載例】シフト記号表!$C$6:$K$35,9,FALSE))</f>
        <v>4</v>
      </c>
      <c r="T32" s="227" t="str">
        <f>IF(T31="","",VLOOKUP(T31,【記載例】シフト記号表!$C$6:$K$35,9,FALSE))</f>
        <v/>
      </c>
      <c r="U32" s="227">
        <f>IF(U31="","",VLOOKUP(U31,【記載例】シフト記号表!$C$6:$K$35,9,FALSE))</f>
        <v>4</v>
      </c>
      <c r="V32" s="227">
        <f>IF(V31="","",VLOOKUP(V31,【記載例】シフト記号表!$C$6:$K$35,9,FALSE))</f>
        <v>4</v>
      </c>
      <c r="W32" s="227" t="str">
        <f>IF(W31="","",VLOOKUP(W31,【記載例】シフト記号表!$C$6:$K$35,9,FALSE))</f>
        <v/>
      </c>
      <c r="X32" s="227">
        <f>IF(X31="","",VLOOKUP(X31,【記載例】シフト記号表!$C$6:$K$35,9,FALSE))</f>
        <v>4</v>
      </c>
      <c r="Y32" s="228" t="str">
        <f>IF(Y31="","",VLOOKUP(Y31,【記載例】シフト記号表!$C$6:$K$35,9,FALSE))</f>
        <v/>
      </c>
      <c r="Z32" s="226">
        <f>IF(Z31="","",VLOOKUP(Z31,【記載例】シフト記号表!$C$6:$K$35,9,FALSE))</f>
        <v>4</v>
      </c>
      <c r="AA32" s="227" t="str">
        <f>IF(AA31="","",VLOOKUP(AA31,【記載例】シフト記号表!$C$6:$K$35,9,FALSE))</f>
        <v/>
      </c>
      <c r="AB32" s="227">
        <f>IF(AB31="","",VLOOKUP(AB31,【記載例】シフト記号表!$C$6:$K$35,9,FALSE))</f>
        <v>4</v>
      </c>
      <c r="AC32" s="227">
        <f>IF(AC31="","",VLOOKUP(AC31,【記載例】シフト記号表!$C$6:$K$35,9,FALSE))</f>
        <v>4</v>
      </c>
      <c r="AD32" s="227" t="str">
        <f>IF(AD31="","",VLOOKUP(AD31,【記載例】シフト記号表!$C$6:$K$35,9,FALSE))</f>
        <v/>
      </c>
      <c r="AE32" s="227">
        <f>IF(AE31="","",VLOOKUP(AE31,【記載例】シフト記号表!$C$6:$K$35,9,FALSE))</f>
        <v>4</v>
      </c>
      <c r="AF32" s="228" t="str">
        <f>IF(AF31="","",VLOOKUP(AF31,【記載例】シフト記号表!$C$6:$K$35,9,FALSE))</f>
        <v/>
      </c>
      <c r="AG32" s="226">
        <f>IF(AG31="","",VLOOKUP(AG31,【記載例】シフト記号表!$C$6:$K$35,9,FALSE))</f>
        <v>4</v>
      </c>
      <c r="AH32" s="227" t="str">
        <f>IF(AH31="","",VLOOKUP(AH31,【記載例】シフト記号表!$C$6:$K$35,9,FALSE))</f>
        <v/>
      </c>
      <c r="AI32" s="227">
        <f>IF(AI31="","",VLOOKUP(AI31,【記載例】シフト記号表!$C$6:$K$35,9,FALSE))</f>
        <v>4</v>
      </c>
      <c r="AJ32" s="227">
        <f>IF(AJ31="","",VLOOKUP(AJ31,【記載例】シフト記号表!$C$6:$K$35,9,FALSE))</f>
        <v>4</v>
      </c>
      <c r="AK32" s="227" t="str">
        <f>IF(AK31="","",VLOOKUP(AK31,【記載例】シフト記号表!$C$6:$K$35,9,FALSE))</f>
        <v/>
      </c>
      <c r="AL32" s="227">
        <f>IF(AL31="","",VLOOKUP(AL31,【記載例】シフト記号表!$C$6:$K$35,9,FALSE))</f>
        <v>4</v>
      </c>
      <c r="AM32" s="228" t="str">
        <f>IF(AM31="","",VLOOKUP(AM31,【記載例】シフト記号表!$C$6:$K$35,9,FALSE))</f>
        <v/>
      </c>
      <c r="AN32" s="226">
        <f>IF(AN31="","",VLOOKUP(AN31,【記載例】シフト記号表!$C$6:$K$35,9,FALSE))</f>
        <v>4</v>
      </c>
      <c r="AO32" s="227" t="str">
        <f>IF(AO31="","",VLOOKUP(AO31,【記載例】シフト記号表!$C$6:$K$35,9,FALSE))</f>
        <v/>
      </c>
      <c r="AP32" s="227">
        <f>IF(AP31="","",VLOOKUP(AP31,【記載例】シフト記号表!$C$6:$K$35,9,FALSE))</f>
        <v>4</v>
      </c>
      <c r="AQ32" s="227">
        <f>IF(AQ31="","",VLOOKUP(AQ31,【記載例】シフト記号表!$C$6:$K$35,9,FALSE))</f>
        <v>4</v>
      </c>
      <c r="AR32" s="227" t="str">
        <f>IF(AR31="","",VLOOKUP(AR31,【記載例】シフト記号表!$C$6:$K$35,9,FALSE))</f>
        <v/>
      </c>
      <c r="AS32" s="227">
        <f>IF(AS31="","",VLOOKUP(AS31,【記載例】シフト記号表!$C$6:$K$35,9,FALSE))</f>
        <v>4</v>
      </c>
      <c r="AT32" s="228" t="str">
        <f>IF(AT31="","",VLOOKUP(AT31,【記載例】シフト記号表!$C$6:$K$35,9,FALSE))</f>
        <v/>
      </c>
      <c r="AU32" s="226" t="str">
        <f>IF(AU31="","",VLOOKUP(AU31,【記載例】シフト記号表!$C$6:$K$35,9,FALSE))</f>
        <v/>
      </c>
      <c r="AV32" s="227" t="str">
        <f>IF(AV31="","",VLOOKUP(AV31,【記載例】シフト記号表!$C$6:$K$35,9,FALSE))</f>
        <v/>
      </c>
      <c r="AW32" s="227" t="str">
        <f>IF(AW31="","",VLOOKUP(AW31,【記載例】シフト記号表!$C$6:$K$35,9,FALSE))</f>
        <v/>
      </c>
      <c r="AX32" s="505">
        <f>IF($BB$3="４週",SUM(S32:AT32),IF($BB$3="暦月",SUM(S32:AW32),""))</f>
        <v>64</v>
      </c>
      <c r="AY32" s="506"/>
      <c r="AZ32" s="507">
        <f>IF($BB$3="４週",AX32/4,IF($BB$3="暦月",【記載例】勤務表!AX32/(【記載例】勤務表!$BB$8/7),""))</f>
        <v>14.933333333333334</v>
      </c>
      <c r="BA32" s="508"/>
      <c r="BB32" s="269"/>
      <c r="BC32" s="270"/>
      <c r="BD32" s="270"/>
      <c r="BE32" s="270"/>
      <c r="BF32" s="271"/>
    </row>
    <row r="33" spans="2:58" ht="20.25" customHeight="1" x14ac:dyDescent="0.4">
      <c r="B33" s="567"/>
      <c r="C33" s="381"/>
      <c r="D33" s="382"/>
      <c r="E33" s="383"/>
      <c r="F33" s="88" t="str">
        <f>C31</f>
        <v>看護職員</v>
      </c>
      <c r="G33" s="384"/>
      <c r="H33" s="302"/>
      <c r="I33" s="300"/>
      <c r="J33" s="300"/>
      <c r="K33" s="301"/>
      <c r="L33" s="371"/>
      <c r="M33" s="372"/>
      <c r="N33" s="372"/>
      <c r="O33" s="373"/>
      <c r="P33" s="509" t="s">
        <v>50</v>
      </c>
      <c r="Q33" s="510"/>
      <c r="R33" s="511"/>
      <c r="S33" s="229">
        <f>IF(S31="","",VLOOKUP(S31,【記載例】シフト記号表!$C$6:$U$35,19,FALSE))</f>
        <v>4</v>
      </c>
      <c r="T33" s="230" t="str">
        <f>IF(T31="","",VLOOKUP(T31,【記載例】シフト記号表!$C$6:$U$35,19,FALSE))</f>
        <v/>
      </c>
      <c r="U33" s="230">
        <f>IF(U31="","",VLOOKUP(U31,【記載例】シフト記号表!$C$6:$U$35,19,FALSE))</f>
        <v>4</v>
      </c>
      <c r="V33" s="230">
        <f>IF(V31="","",VLOOKUP(V31,【記載例】シフト記号表!$C$6:$U$35,19,FALSE))</f>
        <v>4</v>
      </c>
      <c r="W33" s="230" t="str">
        <f>IF(W31="","",VLOOKUP(W31,【記載例】シフト記号表!$C$6:$U$35,19,FALSE))</f>
        <v/>
      </c>
      <c r="X33" s="230">
        <f>IF(X31="","",VLOOKUP(X31,【記載例】シフト記号表!$C$6:$U$35,19,FALSE))</f>
        <v>4</v>
      </c>
      <c r="Y33" s="231" t="str">
        <f>IF(Y31="","",VLOOKUP(Y31,【記載例】シフト記号表!$C$6:$U$35,19,FALSE))</f>
        <v/>
      </c>
      <c r="Z33" s="229">
        <f>IF(Z31="","",VLOOKUP(Z31,【記載例】シフト記号表!$C$6:$U$35,19,FALSE))</f>
        <v>4</v>
      </c>
      <c r="AA33" s="230" t="str">
        <f>IF(AA31="","",VLOOKUP(AA31,【記載例】シフト記号表!$C$6:$U$35,19,FALSE))</f>
        <v/>
      </c>
      <c r="AB33" s="230">
        <f>IF(AB31="","",VLOOKUP(AB31,【記載例】シフト記号表!$C$6:$U$35,19,FALSE))</f>
        <v>4</v>
      </c>
      <c r="AC33" s="230">
        <f>IF(AC31="","",VLOOKUP(AC31,【記載例】シフト記号表!$C$6:$U$35,19,FALSE))</f>
        <v>4</v>
      </c>
      <c r="AD33" s="230" t="str">
        <f>IF(AD31="","",VLOOKUP(AD31,【記載例】シフト記号表!$C$6:$U$35,19,FALSE))</f>
        <v/>
      </c>
      <c r="AE33" s="230">
        <f>IF(AE31="","",VLOOKUP(AE31,【記載例】シフト記号表!$C$6:$U$35,19,FALSE))</f>
        <v>4</v>
      </c>
      <c r="AF33" s="231" t="str">
        <f>IF(AF31="","",VLOOKUP(AF31,【記載例】シフト記号表!$C$6:$U$35,19,FALSE))</f>
        <v/>
      </c>
      <c r="AG33" s="229">
        <f>IF(AG31="","",VLOOKUP(AG31,【記載例】シフト記号表!$C$6:$U$35,19,FALSE))</f>
        <v>4</v>
      </c>
      <c r="AH33" s="230" t="str">
        <f>IF(AH31="","",VLOOKUP(AH31,【記載例】シフト記号表!$C$6:$U$35,19,FALSE))</f>
        <v/>
      </c>
      <c r="AI33" s="230">
        <f>IF(AI31="","",VLOOKUP(AI31,【記載例】シフト記号表!$C$6:$U$35,19,FALSE))</f>
        <v>4</v>
      </c>
      <c r="AJ33" s="230">
        <f>IF(AJ31="","",VLOOKUP(AJ31,【記載例】シフト記号表!$C$6:$U$35,19,FALSE))</f>
        <v>4</v>
      </c>
      <c r="AK33" s="230" t="str">
        <f>IF(AK31="","",VLOOKUP(AK31,【記載例】シフト記号表!$C$6:$U$35,19,FALSE))</f>
        <v/>
      </c>
      <c r="AL33" s="230">
        <f>IF(AL31="","",VLOOKUP(AL31,【記載例】シフト記号表!$C$6:$U$35,19,FALSE))</f>
        <v>4</v>
      </c>
      <c r="AM33" s="231" t="str">
        <f>IF(AM31="","",VLOOKUP(AM31,【記載例】シフト記号表!$C$6:$U$35,19,FALSE))</f>
        <v/>
      </c>
      <c r="AN33" s="229">
        <f>IF(AN31="","",VLOOKUP(AN31,【記載例】シフト記号表!$C$6:$U$35,19,FALSE))</f>
        <v>4</v>
      </c>
      <c r="AO33" s="230" t="str">
        <f>IF(AO31="","",VLOOKUP(AO31,【記載例】シフト記号表!$C$6:$U$35,19,FALSE))</f>
        <v/>
      </c>
      <c r="AP33" s="230">
        <f>IF(AP31="","",VLOOKUP(AP31,【記載例】シフト記号表!$C$6:$U$35,19,FALSE))</f>
        <v>4</v>
      </c>
      <c r="AQ33" s="230">
        <f>IF(AQ31="","",VLOOKUP(AQ31,【記載例】シフト記号表!$C$6:$U$35,19,FALSE))</f>
        <v>4</v>
      </c>
      <c r="AR33" s="230" t="str">
        <f>IF(AR31="","",VLOOKUP(AR31,【記載例】シフト記号表!$C$6:$U$35,19,FALSE))</f>
        <v/>
      </c>
      <c r="AS33" s="230">
        <f>IF(AS31="","",VLOOKUP(AS31,【記載例】シフト記号表!$C$6:$U$35,19,FALSE))</f>
        <v>4</v>
      </c>
      <c r="AT33" s="231" t="str">
        <f>IF(AT31="","",VLOOKUP(AT31,【記載例】シフト記号表!$C$6:$U$35,19,FALSE))</f>
        <v/>
      </c>
      <c r="AU33" s="229" t="str">
        <f>IF(AU31="","",VLOOKUP(AU31,【記載例】シフト記号表!$C$6:$U$35,19,FALSE))</f>
        <v/>
      </c>
      <c r="AV33" s="230" t="str">
        <f>IF(AV31="","",VLOOKUP(AV31,【記載例】シフト記号表!$C$6:$U$35,19,FALSE))</f>
        <v/>
      </c>
      <c r="AW33" s="230" t="str">
        <f>IF(AW31="","",VLOOKUP(AW31,【記載例】シフト記号表!$C$6:$U$35,19,FALSE))</f>
        <v/>
      </c>
      <c r="AX33" s="512">
        <f>IF($BB$3="４週",SUM(S33:AT33),IF($BB$3="暦月",SUM(S33:AW33),""))</f>
        <v>64</v>
      </c>
      <c r="AY33" s="513"/>
      <c r="AZ33" s="526">
        <f>IF($BB$3="４週",AX33/4,IF($BB$3="暦月",【記載例】勤務表!AX33/(【記載例】勤務表!$BB$8/7),""))</f>
        <v>14.933333333333334</v>
      </c>
      <c r="BA33" s="527"/>
      <c r="BB33" s="490">
        <v>43922</v>
      </c>
      <c r="BC33" s="491"/>
      <c r="BD33" s="491"/>
      <c r="BE33" s="491"/>
      <c r="BF33" s="492"/>
    </row>
    <row r="34" spans="2:58" ht="20.25" customHeight="1" x14ac:dyDescent="0.4">
      <c r="B34" s="567">
        <f>B31+1</f>
        <v>5</v>
      </c>
      <c r="C34" s="375" t="s">
        <v>5</v>
      </c>
      <c r="D34" s="376"/>
      <c r="E34" s="377"/>
      <c r="F34" s="111"/>
      <c r="G34" s="296" t="s">
        <v>182</v>
      </c>
      <c r="H34" s="299" t="s">
        <v>6</v>
      </c>
      <c r="I34" s="300"/>
      <c r="J34" s="300"/>
      <c r="K34" s="301"/>
      <c r="L34" s="306" t="s">
        <v>131</v>
      </c>
      <c r="M34" s="307"/>
      <c r="N34" s="307"/>
      <c r="O34" s="308"/>
      <c r="P34" s="580" t="s">
        <v>49</v>
      </c>
      <c r="Q34" s="581"/>
      <c r="R34" s="582"/>
      <c r="S34" s="107"/>
      <c r="T34" s="108" t="s">
        <v>156</v>
      </c>
      <c r="U34" s="108"/>
      <c r="V34" s="108"/>
      <c r="W34" s="108" t="s">
        <v>156</v>
      </c>
      <c r="X34" s="108"/>
      <c r="Y34" s="109" t="s">
        <v>156</v>
      </c>
      <c r="Z34" s="107"/>
      <c r="AA34" s="108" t="s">
        <v>156</v>
      </c>
      <c r="AB34" s="108"/>
      <c r="AC34" s="108"/>
      <c r="AD34" s="108" t="s">
        <v>156</v>
      </c>
      <c r="AE34" s="108"/>
      <c r="AF34" s="109" t="s">
        <v>156</v>
      </c>
      <c r="AG34" s="107"/>
      <c r="AH34" s="108" t="s">
        <v>156</v>
      </c>
      <c r="AI34" s="108"/>
      <c r="AJ34" s="108"/>
      <c r="AK34" s="108" t="s">
        <v>156</v>
      </c>
      <c r="AL34" s="108"/>
      <c r="AM34" s="109" t="s">
        <v>156</v>
      </c>
      <c r="AN34" s="107"/>
      <c r="AO34" s="108" t="s">
        <v>156</v>
      </c>
      <c r="AP34" s="108"/>
      <c r="AQ34" s="108"/>
      <c r="AR34" s="108" t="s">
        <v>156</v>
      </c>
      <c r="AS34" s="108"/>
      <c r="AT34" s="109" t="s">
        <v>156</v>
      </c>
      <c r="AU34" s="107"/>
      <c r="AV34" s="108"/>
      <c r="AW34" s="108"/>
      <c r="AX34" s="568"/>
      <c r="AY34" s="569"/>
      <c r="AZ34" s="570"/>
      <c r="BA34" s="571"/>
      <c r="BB34" s="266" t="s">
        <v>62</v>
      </c>
      <c r="BC34" s="267"/>
      <c r="BD34" s="267"/>
      <c r="BE34" s="267"/>
      <c r="BF34" s="268"/>
    </row>
    <row r="35" spans="2:58" ht="20.25" customHeight="1" x14ac:dyDescent="0.4">
      <c r="B35" s="567"/>
      <c r="C35" s="378"/>
      <c r="D35" s="379"/>
      <c r="E35" s="380"/>
      <c r="F35" s="88"/>
      <c r="G35" s="297"/>
      <c r="H35" s="302"/>
      <c r="I35" s="300"/>
      <c r="J35" s="300"/>
      <c r="K35" s="301"/>
      <c r="L35" s="309"/>
      <c r="M35" s="310"/>
      <c r="N35" s="310"/>
      <c r="O35" s="311"/>
      <c r="P35" s="502" t="s">
        <v>15</v>
      </c>
      <c r="Q35" s="503"/>
      <c r="R35" s="504"/>
      <c r="S35" s="226" t="str">
        <f>IF(S34="","",VLOOKUP(S34,【記載例】シフト記号表!$C$6:$K$35,9,FALSE))</f>
        <v/>
      </c>
      <c r="T35" s="227">
        <f>IF(T34="","",VLOOKUP(T34,【記載例】シフト記号表!$C$6:$K$35,9,FALSE))</f>
        <v>4</v>
      </c>
      <c r="U35" s="227" t="str">
        <f>IF(U34="","",VLOOKUP(U34,【記載例】シフト記号表!$C$6:$K$35,9,FALSE))</f>
        <v/>
      </c>
      <c r="V35" s="227" t="str">
        <f>IF(V34="","",VLOOKUP(V34,【記載例】シフト記号表!$C$6:$K$35,9,FALSE))</f>
        <v/>
      </c>
      <c r="W35" s="227">
        <f>IF(W34="","",VLOOKUP(W34,【記載例】シフト記号表!$C$6:$K$35,9,FALSE))</f>
        <v>4</v>
      </c>
      <c r="X35" s="227" t="str">
        <f>IF(X34="","",VLOOKUP(X34,【記載例】シフト記号表!$C$6:$K$35,9,FALSE))</f>
        <v/>
      </c>
      <c r="Y35" s="228">
        <f>IF(Y34="","",VLOOKUP(Y34,【記載例】シフト記号表!$C$6:$K$35,9,FALSE))</f>
        <v>4</v>
      </c>
      <c r="Z35" s="226" t="str">
        <f>IF(Z34="","",VLOOKUP(Z34,【記載例】シフト記号表!$C$6:$K$35,9,FALSE))</f>
        <v/>
      </c>
      <c r="AA35" s="227">
        <f>IF(AA34="","",VLOOKUP(AA34,【記載例】シフト記号表!$C$6:$K$35,9,FALSE))</f>
        <v>4</v>
      </c>
      <c r="AB35" s="227" t="str">
        <f>IF(AB34="","",VLOOKUP(AB34,【記載例】シフト記号表!$C$6:$K$35,9,FALSE))</f>
        <v/>
      </c>
      <c r="AC35" s="227" t="str">
        <f>IF(AC34="","",VLOOKUP(AC34,【記載例】シフト記号表!$C$6:$K$35,9,FALSE))</f>
        <v/>
      </c>
      <c r="AD35" s="227">
        <f>IF(AD34="","",VLOOKUP(AD34,【記載例】シフト記号表!$C$6:$K$35,9,FALSE))</f>
        <v>4</v>
      </c>
      <c r="AE35" s="227" t="str">
        <f>IF(AE34="","",VLOOKUP(AE34,【記載例】シフト記号表!$C$6:$K$35,9,FALSE))</f>
        <v/>
      </c>
      <c r="AF35" s="228">
        <f>IF(AF34="","",VLOOKUP(AF34,【記載例】シフト記号表!$C$6:$K$35,9,FALSE))</f>
        <v>4</v>
      </c>
      <c r="AG35" s="226" t="str">
        <f>IF(AG34="","",VLOOKUP(AG34,【記載例】シフト記号表!$C$6:$K$35,9,FALSE))</f>
        <v/>
      </c>
      <c r="AH35" s="227">
        <f>IF(AH34="","",VLOOKUP(AH34,【記載例】シフト記号表!$C$6:$K$35,9,FALSE))</f>
        <v>4</v>
      </c>
      <c r="AI35" s="227" t="str">
        <f>IF(AI34="","",VLOOKUP(AI34,【記載例】シフト記号表!$C$6:$K$35,9,FALSE))</f>
        <v/>
      </c>
      <c r="AJ35" s="227" t="str">
        <f>IF(AJ34="","",VLOOKUP(AJ34,【記載例】シフト記号表!$C$6:$K$35,9,FALSE))</f>
        <v/>
      </c>
      <c r="AK35" s="227">
        <f>IF(AK34="","",VLOOKUP(AK34,【記載例】シフト記号表!$C$6:$K$35,9,FALSE))</f>
        <v>4</v>
      </c>
      <c r="AL35" s="227" t="str">
        <f>IF(AL34="","",VLOOKUP(AL34,【記載例】シフト記号表!$C$6:$K$35,9,FALSE))</f>
        <v/>
      </c>
      <c r="AM35" s="228">
        <f>IF(AM34="","",VLOOKUP(AM34,【記載例】シフト記号表!$C$6:$K$35,9,FALSE))</f>
        <v>4</v>
      </c>
      <c r="AN35" s="226" t="str">
        <f>IF(AN34="","",VLOOKUP(AN34,【記載例】シフト記号表!$C$6:$K$35,9,FALSE))</f>
        <v/>
      </c>
      <c r="AO35" s="227">
        <f>IF(AO34="","",VLOOKUP(AO34,【記載例】シフト記号表!$C$6:$K$35,9,FALSE))</f>
        <v>4</v>
      </c>
      <c r="AP35" s="227" t="str">
        <f>IF(AP34="","",VLOOKUP(AP34,【記載例】シフト記号表!$C$6:$K$35,9,FALSE))</f>
        <v/>
      </c>
      <c r="AQ35" s="227" t="str">
        <f>IF(AQ34="","",VLOOKUP(AQ34,【記載例】シフト記号表!$C$6:$K$35,9,FALSE))</f>
        <v/>
      </c>
      <c r="AR35" s="227">
        <f>IF(AR34="","",VLOOKUP(AR34,【記載例】シフト記号表!$C$6:$K$35,9,FALSE))</f>
        <v>4</v>
      </c>
      <c r="AS35" s="227" t="str">
        <f>IF(AS34="","",VLOOKUP(AS34,【記載例】シフト記号表!$C$6:$K$35,9,FALSE))</f>
        <v/>
      </c>
      <c r="AT35" s="228">
        <f>IF(AT34="","",VLOOKUP(AT34,【記載例】シフト記号表!$C$6:$K$35,9,FALSE))</f>
        <v>4</v>
      </c>
      <c r="AU35" s="226" t="str">
        <f>IF(AU34="","",VLOOKUP(AU34,【記載例】シフト記号表!$C$6:$K$35,9,FALSE))</f>
        <v/>
      </c>
      <c r="AV35" s="227" t="str">
        <f>IF(AV34="","",VLOOKUP(AV34,【記載例】シフト記号表!$C$6:$K$35,9,FALSE))</f>
        <v/>
      </c>
      <c r="AW35" s="227" t="str">
        <f>IF(AW34="","",VLOOKUP(AW34,【記載例】シフト記号表!$C$6:$K$35,9,FALSE))</f>
        <v/>
      </c>
      <c r="AX35" s="505">
        <f>IF($BB$3="４週",SUM(S35:AT35),IF($BB$3="暦月",SUM(S35:AW35),""))</f>
        <v>48</v>
      </c>
      <c r="AY35" s="506"/>
      <c r="AZ35" s="507">
        <f>IF($BB$3="４週",AX35/4,IF($BB$3="暦月",【記載例】勤務表!AX35/(【記載例】勤務表!$BB$8/7),""))</f>
        <v>11.200000000000001</v>
      </c>
      <c r="BA35" s="508"/>
      <c r="BB35" s="269"/>
      <c r="BC35" s="270"/>
      <c r="BD35" s="270"/>
      <c r="BE35" s="270"/>
      <c r="BF35" s="271"/>
    </row>
    <row r="36" spans="2:58" ht="20.25" customHeight="1" x14ac:dyDescent="0.4">
      <c r="B36" s="567"/>
      <c r="C36" s="381"/>
      <c r="D36" s="382"/>
      <c r="E36" s="383"/>
      <c r="F36" s="88" t="str">
        <f>C34</f>
        <v>看護職員</v>
      </c>
      <c r="G36" s="384"/>
      <c r="H36" s="302"/>
      <c r="I36" s="300"/>
      <c r="J36" s="300"/>
      <c r="K36" s="301"/>
      <c r="L36" s="371"/>
      <c r="M36" s="372"/>
      <c r="N36" s="372"/>
      <c r="O36" s="373"/>
      <c r="P36" s="509" t="s">
        <v>50</v>
      </c>
      <c r="Q36" s="510"/>
      <c r="R36" s="511"/>
      <c r="S36" s="229" t="str">
        <f>IF(S34="","",VLOOKUP(S34,【記載例】シフト記号表!$C$6:$U$35,19,FALSE))</f>
        <v/>
      </c>
      <c r="T36" s="230">
        <f>IF(T34="","",VLOOKUP(T34,【記載例】シフト記号表!$C$6:$U$35,19,FALSE))</f>
        <v>4</v>
      </c>
      <c r="U36" s="230" t="str">
        <f>IF(U34="","",VLOOKUP(U34,【記載例】シフト記号表!$C$6:$U$35,19,FALSE))</f>
        <v/>
      </c>
      <c r="V36" s="230" t="str">
        <f>IF(V34="","",VLOOKUP(V34,【記載例】シフト記号表!$C$6:$U$35,19,FALSE))</f>
        <v/>
      </c>
      <c r="W36" s="230">
        <f>IF(W34="","",VLOOKUP(W34,【記載例】シフト記号表!$C$6:$U$35,19,FALSE))</f>
        <v>4</v>
      </c>
      <c r="X36" s="230" t="str">
        <f>IF(X34="","",VLOOKUP(X34,【記載例】シフト記号表!$C$6:$U$35,19,FALSE))</f>
        <v/>
      </c>
      <c r="Y36" s="231">
        <f>IF(Y34="","",VLOOKUP(Y34,【記載例】シフト記号表!$C$6:$U$35,19,FALSE))</f>
        <v>4</v>
      </c>
      <c r="Z36" s="229" t="str">
        <f>IF(Z34="","",VLOOKUP(Z34,【記載例】シフト記号表!$C$6:$U$35,19,FALSE))</f>
        <v/>
      </c>
      <c r="AA36" s="230">
        <f>IF(AA34="","",VLOOKUP(AA34,【記載例】シフト記号表!$C$6:$U$35,19,FALSE))</f>
        <v>4</v>
      </c>
      <c r="AB36" s="230" t="str">
        <f>IF(AB34="","",VLOOKUP(AB34,【記載例】シフト記号表!$C$6:$U$35,19,FALSE))</f>
        <v/>
      </c>
      <c r="AC36" s="230" t="str">
        <f>IF(AC34="","",VLOOKUP(AC34,【記載例】シフト記号表!$C$6:$U$35,19,FALSE))</f>
        <v/>
      </c>
      <c r="AD36" s="230">
        <f>IF(AD34="","",VLOOKUP(AD34,【記載例】シフト記号表!$C$6:$U$35,19,FALSE))</f>
        <v>4</v>
      </c>
      <c r="AE36" s="230" t="str">
        <f>IF(AE34="","",VLOOKUP(AE34,【記載例】シフト記号表!$C$6:$U$35,19,FALSE))</f>
        <v/>
      </c>
      <c r="AF36" s="231">
        <f>IF(AF34="","",VLOOKUP(AF34,【記載例】シフト記号表!$C$6:$U$35,19,FALSE))</f>
        <v>4</v>
      </c>
      <c r="AG36" s="229" t="str">
        <f>IF(AG34="","",VLOOKUP(AG34,【記載例】シフト記号表!$C$6:$U$35,19,FALSE))</f>
        <v/>
      </c>
      <c r="AH36" s="230">
        <f>IF(AH34="","",VLOOKUP(AH34,【記載例】シフト記号表!$C$6:$U$35,19,FALSE))</f>
        <v>4</v>
      </c>
      <c r="AI36" s="230" t="str">
        <f>IF(AI34="","",VLOOKUP(AI34,【記載例】シフト記号表!$C$6:$U$35,19,FALSE))</f>
        <v/>
      </c>
      <c r="AJ36" s="230" t="str">
        <f>IF(AJ34="","",VLOOKUP(AJ34,【記載例】シフト記号表!$C$6:$U$35,19,FALSE))</f>
        <v/>
      </c>
      <c r="AK36" s="230">
        <f>IF(AK34="","",VLOOKUP(AK34,【記載例】シフト記号表!$C$6:$U$35,19,FALSE))</f>
        <v>4</v>
      </c>
      <c r="AL36" s="230" t="str">
        <f>IF(AL34="","",VLOOKUP(AL34,【記載例】シフト記号表!$C$6:$U$35,19,FALSE))</f>
        <v/>
      </c>
      <c r="AM36" s="231">
        <f>IF(AM34="","",VLOOKUP(AM34,【記載例】シフト記号表!$C$6:$U$35,19,FALSE))</f>
        <v>4</v>
      </c>
      <c r="AN36" s="229" t="str">
        <f>IF(AN34="","",VLOOKUP(AN34,【記載例】シフト記号表!$C$6:$U$35,19,FALSE))</f>
        <v/>
      </c>
      <c r="AO36" s="230">
        <f>IF(AO34="","",VLOOKUP(AO34,【記載例】シフト記号表!$C$6:$U$35,19,FALSE))</f>
        <v>4</v>
      </c>
      <c r="AP36" s="230" t="str">
        <f>IF(AP34="","",VLOOKUP(AP34,【記載例】シフト記号表!$C$6:$U$35,19,FALSE))</f>
        <v/>
      </c>
      <c r="AQ36" s="230" t="str">
        <f>IF(AQ34="","",VLOOKUP(AQ34,【記載例】シフト記号表!$C$6:$U$35,19,FALSE))</f>
        <v/>
      </c>
      <c r="AR36" s="230">
        <f>IF(AR34="","",VLOOKUP(AR34,【記載例】シフト記号表!$C$6:$U$35,19,FALSE))</f>
        <v>4</v>
      </c>
      <c r="AS36" s="230" t="str">
        <f>IF(AS34="","",VLOOKUP(AS34,【記載例】シフト記号表!$C$6:$U$35,19,FALSE))</f>
        <v/>
      </c>
      <c r="AT36" s="231">
        <f>IF(AT34="","",VLOOKUP(AT34,【記載例】シフト記号表!$C$6:$U$35,19,FALSE))</f>
        <v>4</v>
      </c>
      <c r="AU36" s="229" t="str">
        <f>IF(AU34="","",VLOOKUP(AU34,【記載例】シフト記号表!$C$6:$U$35,19,FALSE))</f>
        <v/>
      </c>
      <c r="AV36" s="230" t="str">
        <f>IF(AV34="","",VLOOKUP(AV34,【記載例】シフト記号表!$C$6:$U$35,19,FALSE))</f>
        <v/>
      </c>
      <c r="AW36" s="230" t="str">
        <f>IF(AW34="","",VLOOKUP(AW34,【記載例】シフト記号表!$C$6:$U$35,19,FALSE))</f>
        <v/>
      </c>
      <c r="AX36" s="512">
        <f>IF($BB$3="４週",SUM(S36:AT36),IF($BB$3="暦月",SUM(S36:AW36),""))</f>
        <v>48</v>
      </c>
      <c r="AY36" s="513"/>
      <c r="AZ36" s="526">
        <f>IF($BB$3="４週",AX36/4,IF($BB$3="暦月",【記載例】勤務表!AX36/(【記載例】勤務表!$BB$8/7),""))</f>
        <v>11.200000000000001</v>
      </c>
      <c r="BA36" s="527"/>
      <c r="BB36" s="490">
        <v>45017</v>
      </c>
      <c r="BC36" s="491"/>
      <c r="BD36" s="491"/>
      <c r="BE36" s="491"/>
      <c r="BF36" s="492"/>
    </row>
    <row r="37" spans="2:58" ht="20.25" customHeight="1" x14ac:dyDescent="0.4">
      <c r="B37" s="567">
        <f>B34+1</f>
        <v>6</v>
      </c>
      <c r="C37" s="375" t="s">
        <v>61</v>
      </c>
      <c r="D37" s="376"/>
      <c r="E37" s="377"/>
      <c r="F37" s="111"/>
      <c r="G37" s="296" t="s">
        <v>121</v>
      </c>
      <c r="H37" s="299" t="s">
        <v>106</v>
      </c>
      <c r="I37" s="300"/>
      <c r="J37" s="300"/>
      <c r="K37" s="301"/>
      <c r="L37" s="306" t="s">
        <v>128</v>
      </c>
      <c r="M37" s="307"/>
      <c r="N37" s="307"/>
      <c r="O37" s="308"/>
      <c r="P37" s="580" t="s">
        <v>49</v>
      </c>
      <c r="Q37" s="581"/>
      <c r="R37" s="582"/>
      <c r="S37" s="107"/>
      <c r="T37" s="108" t="s">
        <v>155</v>
      </c>
      <c r="U37" s="108" t="s">
        <v>155</v>
      </c>
      <c r="V37" s="108"/>
      <c r="W37" s="108"/>
      <c r="X37" s="108" t="s">
        <v>155</v>
      </c>
      <c r="Y37" s="109"/>
      <c r="Z37" s="107"/>
      <c r="AA37" s="108" t="s">
        <v>155</v>
      </c>
      <c r="AB37" s="108" t="s">
        <v>155</v>
      </c>
      <c r="AC37" s="108"/>
      <c r="AD37" s="108"/>
      <c r="AE37" s="108" t="s">
        <v>155</v>
      </c>
      <c r="AF37" s="109"/>
      <c r="AG37" s="107"/>
      <c r="AH37" s="108" t="s">
        <v>155</v>
      </c>
      <c r="AI37" s="108" t="s">
        <v>155</v>
      </c>
      <c r="AJ37" s="108"/>
      <c r="AK37" s="108"/>
      <c r="AL37" s="108" t="s">
        <v>155</v>
      </c>
      <c r="AM37" s="109"/>
      <c r="AN37" s="107"/>
      <c r="AO37" s="108" t="s">
        <v>155</v>
      </c>
      <c r="AP37" s="108" t="s">
        <v>155</v>
      </c>
      <c r="AQ37" s="108"/>
      <c r="AR37" s="108"/>
      <c r="AS37" s="108" t="s">
        <v>155</v>
      </c>
      <c r="AT37" s="109"/>
      <c r="AU37" s="107"/>
      <c r="AV37" s="108"/>
      <c r="AW37" s="108"/>
      <c r="AX37" s="568"/>
      <c r="AY37" s="569"/>
      <c r="AZ37" s="570"/>
      <c r="BA37" s="571"/>
      <c r="BB37" s="266" t="s">
        <v>60</v>
      </c>
      <c r="BC37" s="267"/>
      <c r="BD37" s="267"/>
      <c r="BE37" s="267"/>
      <c r="BF37" s="268"/>
    </row>
    <row r="38" spans="2:58" ht="20.25" customHeight="1" x14ac:dyDescent="0.4">
      <c r="B38" s="567"/>
      <c r="C38" s="378"/>
      <c r="D38" s="379"/>
      <c r="E38" s="380"/>
      <c r="F38" s="88"/>
      <c r="G38" s="297"/>
      <c r="H38" s="302"/>
      <c r="I38" s="300"/>
      <c r="J38" s="300"/>
      <c r="K38" s="301"/>
      <c r="L38" s="309"/>
      <c r="M38" s="310"/>
      <c r="N38" s="310"/>
      <c r="O38" s="311"/>
      <c r="P38" s="502" t="s">
        <v>15</v>
      </c>
      <c r="Q38" s="503"/>
      <c r="R38" s="504"/>
      <c r="S38" s="226" t="str">
        <f>IF(S37="","",VLOOKUP(S37,【記載例】シフト記号表!$C$6:$K$35,9,FALSE))</f>
        <v/>
      </c>
      <c r="T38" s="227">
        <f>IF(T37="","",VLOOKUP(T37,【記載例】シフト記号表!$C$6:$K$35,9,FALSE))</f>
        <v>8</v>
      </c>
      <c r="U38" s="227">
        <f>IF(U37="","",VLOOKUP(U37,【記載例】シフト記号表!$C$6:$K$35,9,FALSE))</f>
        <v>8</v>
      </c>
      <c r="V38" s="227" t="str">
        <f>IF(V37="","",VLOOKUP(V37,【記載例】シフト記号表!$C$6:$K$35,9,FALSE))</f>
        <v/>
      </c>
      <c r="W38" s="227" t="str">
        <f>IF(W37="","",VLOOKUP(W37,【記載例】シフト記号表!$C$6:$K$35,9,FALSE))</f>
        <v/>
      </c>
      <c r="X38" s="227">
        <f>IF(X37="","",VLOOKUP(X37,【記載例】シフト記号表!$C$6:$K$35,9,FALSE))</f>
        <v>8</v>
      </c>
      <c r="Y38" s="228" t="str">
        <f>IF(Y37="","",VLOOKUP(Y37,【記載例】シフト記号表!$C$6:$K$35,9,FALSE))</f>
        <v/>
      </c>
      <c r="Z38" s="226" t="str">
        <f>IF(Z37="","",VLOOKUP(Z37,【記載例】シフト記号表!$C$6:$K$35,9,FALSE))</f>
        <v/>
      </c>
      <c r="AA38" s="227">
        <f>IF(AA37="","",VLOOKUP(AA37,【記載例】シフト記号表!$C$6:$K$35,9,FALSE))</f>
        <v>8</v>
      </c>
      <c r="AB38" s="227">
        <f>IF(AB37="","",VLOOKUP(AB37,【記載例】シフト記号表!$C$6:$K$35,9,FALSE))</f>
        <v>8</v>
      </c>
      <c r="AC38" s="227" t="str">
        <f>IF(AC37="","",VLOOKUP(AC37,【記載例】シフト記号表!$C$6:$K$35,9,FALSE))</f>
        <v/>
      </c>
      <c r="AD38" s="227" t="str">
        <f>IF(AD37="","",VLOOKUP(AD37,【記載例】シフト記号表!$C$6:$K$35,9,FALSE))</f>
        <v/>
      </c>
      <c r="AE38" s="227">
        <f>IF(AE37="","",VLOOKUP(AE37,【記載例】シフト記号表!$C$6:$K$35,9,FALSE))</f>
        <v>8</v>
      </c>
      <c r="AF38" s="228" t="str">
        <f>IF(AF37="","",VLOOKUP(AF37,【記載例】シフト記号表!$C$6:$K$35,9,FALSE))</f>
        <v/>
      </c>
      <c r="AG38" s="226" t="str">
        <f>IF(AG37="","",VLOOKUP(AG37,【記載例】シフト記号表!$C$6:$K$35,9,FALSE))</f>
        <v/>
      </c>
      <c r="AH38" s="227">
        <f>IF(AH37="","",VLOOKUP(AH37,【記載例】シフト記号表!$C$6:$K$35,9,FALSE))</f>
        <v>8</v>
      </c>
      <c r="AI38" s="227">
        <f>IF(AI37="","",VLOOKUP(AI37,【記載例】シフト記号表!$C$6:$K$35,9,FALSE))</f>
        <v>8</v>
      </c>
      <c r="AJ38" s="227" t="str">
        <f>IF(AJ37="","",VLOOKUP(AJ37,【記載例】シフト記号表!$C$6:$K$35,9,FALSE))</f>
        <v/>
      </c>
      <c r="AK38" s="227" t="str">
        <f>IF(AK37="","",VLOOKUP(AK37,【記載例】シフト記号表!$C$6:$K$35,9,FALSE))</f>
        <v/>
      </c>
      <c r="AL38" s="227">
        <f>IF(AL37="","",VLOOKUP(AL37,【記載例】シフト記号表!$C$6:$K$35,9,FALSE))</f>
        <v>8</v>
      </c>
      <c r="AM38" s="228" t="str">
        <f>IF(AM37="","",VLOOKUP(AM37,【記載例】シフト記号表!$C$6:$K$35,9,FALSE))</f>
        <v/>
      </c>
      <c r="AN38" s="226" t="str">
        <f>IF(AN37="","",VLOOKUP(AN37,【記載例】シフト記号表!$C$6:$K$35,9,FALSE))</f>
        <v/>
      </c>
      <c r="AO38" s="227">
        <f>IF(AO37="","",VLOOKUP(AO37,【記載例】シフト記号表!$C$6:$K$35,9,FALSE))</f>
        <v>8</v>
      </c>
      <c r="AP38" s="227">
        <f>IF(AP37="","",VLOOKUP(AP37,【記載例】シフト記号表!$C$6:$K$35,9,FALSE))</f>
        <v>8</v>
      </c>
      <c r="AQ38" s="227" t="str">
        <f>IF(AQ37="","",VLOOKUP(AQ37,【記載例】シフト記号表!$C$6:$K$35,9,FALSE))</f>
        <v/>
      </c>
      <c r="AR38" s="227" t="str">
        <f>IF(AR37="","",VLOOKUP(AR37,【記載例】シフト記号表!$C$6:$K$35,9,FALSE))</f>
        <v/>
      </c>
      <c r="AS38" s="227">
        <f>IF(AS37="","",VLOOKUP(AS37,【記載例】シフト記号表!$C$6:$K$35,9,FALSE))</f>
        <v>8</v>
      </c>
      <c r="AT38" s="228" t="str">
        <f>IF(AT37="","",VLOOKUP(AT37,【記載例】シフト記号表!$C$6:$K$35,9,FALSE))</f>
        <v/>
      </c>
      <c r="AU38" s="226" t="str">
        <f>IF(AU37="","",VLOOKUP(AU37,【記載例】シフト記号表!$C$6:$K$35,9,FALSE))</f>
        <v/>
      </c>
      <c r="AV38" s="227" t="str">
        <f>IF(AV37="","",VLOOKUP(AV37,【記載例】シフト記号表!$C$6:$K$35,9,FALSE))</f>
        <v/>
      </c>
      <c r="AW38" s="227" t="str">
        <f>IF(AW37="","",VLOOKUP(AW37,【記載例】シフト記号表!$C$6:$K$35,9,FALSE))</f>
        <v/>
      </c>
      <c r="AX38" s="505">
        <f>IF($BB$3="４週",SUM(S38:AT38),IF($BB$3="暦月",SUM(S38:AW38),""))</f>
        <v>96</v>
      </c>
      <c r="AY38" s="506"/>
      <c r="AZ38" s="507">
        <f>IF($BB$3="４週",AX38/4,IF($BB$3="暦月",【記載例】勤務表!AX38/(【記載例】勤務表!$BB$8/7),""))</f>
        <v>22.400000000000002</v>
      </c>
      <c r="BA38" s="508"/>
      <c r="BB38" s="269"/>
      <c r="BC38" s="270"/>
      <c r="BD38" s="270"/>
      <c r="BE38" s="270"/>
      <c r="BF38" s="271"/>
    </row>
    <row r="39" spans="2:58" ht="20.25" customHeight="1" x14ac:dyDescent="0.4">
      <c r="B39" s="567"/>
      <c r="C39" s="381"/>
      <c r="D39" s="382"/>
      <c r="E39" s="383"/>
      <c r="F39" s="88" t="str">
        <f>C37</f>
        <v>介護職員</v>
      </c>
      <c r="G39" s="384"/>
      <c r="H39" s="302"/>
      <c r="I39" s="300"/>
      <c r="J39" s="300"/>
      <c r="K39" s="301"/>
      <c r="L39" s="371"/>
      <c r="M39" s="372"/>
      <c r="N39" s="372"/>
      <c r="O39" s="373"/>
      <c r="P39" s="509" t="s">
        <v>50</v>
      </c>
      <c r="Q39" s="510"/>
      <c r="R39" s="511"/>
      <c r="S39" s="229" t="str">
        <f>IF(S37="","",VLOOKUP(S37,【記載例】シフト記号表!$C$6:$U$35,19,FALSE))</f>
        <v/>
      </c>
      <c r="T39" s="230">
        <f>IF(T37="","",VLOOKUP(T37,【記載例】シフト記号表!$C$6:$U$35,19,FALSE))</f>
        <v>7</v>
      </c>
      <c r="U39" s="230">
        <f>IF(U37="","",VLOOKUP(U37,【記載例】シフト記号表!$C$6:$U$35,19,FALSE))</f>
        <v>7</v>
      </c>
      <c r="V39" s="230" t="str">
        <f>IF(V37="","",VLOOKUP(V37,【記載例】シフト記号表!$C$6:$U$35,19,FALSE))</f>
        <v/>
      </c>
      <c r="W39" s="230" t="str">
        <f>IF(W37="","",VLOOKUP(W37,【記載例】シフト記号表!$C$6:$U$35,19,FALSE))</f>
        <v/>
      </c>
      <c r="X39" s="230">
        <f>IF(X37="","",VLOOKUP(X37,【記載例】シフト記号表!$C$6:$U$35,19,FALSE))</f>
        <v>7</v>
      </c>
      <c r="Y39" s="231" t="str">
        <f>IF(Y37="","",VLOOKUP(Y37,【記載例】シフト記号表!$C$6:$U$35,19,FALSE))</f>
        <v/>
      </c>
      <c r="Z39" s="229" t="str">
        <f>IF(Z37="","",VLOOKUP(Z37,【記載例】シフト記号表!$C$6:$U$35,19,FALSE))</f>
        <v/>
      </c>
      <c r="AA39" s="230">
        <f>IF(AA37="","",VLOOKUP(AA37,【記載例】シフト記号表!$C$6:$U$35,19,FALSE))</f>
        <v>7</v>
      </c>
      <c r="AB39" s="230">
        <f>IF(AB37="","",VLOOKUP(AB37,【記載例】シフト記号表!$C$6:$U$35,19,FALSE))</f>
        <v>7</v>
      </c>
      <c r="AC39" s="230" t="str">
        <f>IF(AC37="","",VLOOKUP(AC37,【記載例】シフト記号表!$C$6:$U$35,19,FALSE))</f>
        <v/>
      </c>
      <c r="AD39" s="230" t="str">
        <f>IF(AD37="","",VLOOKUP(AD37,【記載例】シフト記号表!$C$6:$U$35,19,FALSE))</f>
        <v/>
      </c>
      <c r="AE39" s="230">
        <f>IF(AE37="","",VLOOKUP(AE37,【記載例】シフト記号表!$C$6:$U$35,19,FALSE))</f>
        <v>7</v>
      </c>
      <c r="AF39" s="231" t="str">
        <f>IF(AF37="","",VLOOKUP(AF37,【記載例】シフト記号表!$C$6:$U$35,19,FALSE))</f>
        <v/>
      </c>
      <c r="AG39" s="229" t="str">
        <f>IF(AG37="","",VLOOKUP(AG37,【記載例】シフト記号表!$C$6:$U$35,19,FALSE))</f>
        <v/>
      </c>
      <c r="AH39" s="230">
        <f>IF(AH37="","",VLOOKUP(AH37,【記載例】シフト記号表!$C$6:$U$35,19,FALSE))</f>
        <v>7</v>
      </c>
      <c r="AI39" s="230">
        <f>IF(AI37="","",VLOOKUP(AI37,【記載例】シフト記号表!$C$6:$U$35,19,FALSE))</f>
        <v>7</v>
      </c>
      <c r="AJ39" s="230" t="str">
        <f>IF(AJ37="","",VLOOKUP(AJ37,【記載例】シフト記号表!$C$6:$U$35,19,FALSE))</f>
        <v/>
      </c>
      <c r="AK39" s="230" t="str">
        <f>IF(AK37="","",VLOOKUP(AK37,【記載例】シフト記号表!$C$6:$U$35,19,FALSE))</f>
        <v/>
      </c>
      <c r="AL39" s="230">
        <f>IF(AL37="","",VLOOKUP(AL37,【記載例】シフト記号表!$C$6:$U$35,19,FALSE))</f>
        <v>7</v>
      </c>
      <c r="AM39" s="231" t="str">
        <f>IF(AM37="","",VLOOKUP(AM37,【記載例】シフト記号表!$C$6:$U$35,19,FALSE))</f>
        <v/>
      </c>
      <c r="AN39" s="229" t="str">
        <f>IF(AN37="","",VLOOKUP(AN37,【記載例】シフト記号表!$C$6:$U$35,19,FALSE))</f>
        <v/>
      </c>
      <c r="AO39" s="230">
        <f>IF(AO37="","",VLOOKUP(AO37,【記載例】シフト記号表!$C$6:$U$35,19,FALSE))</f>
        <v>7</v>
      </c>
      <c r="AP39" s="230">
        <f>IF(AP37="","",VLOOKUP(AP37,【記載例】シフト記号表!$C$6:$U$35,19,FALSE))</f>
        <v>7</v>
      </c>
      <c r="AQ39" s="230" t="str">
        <f>IF(AQ37="","",VLOOKUP(AQ37,【記載例】シフト記号表!$C$6:$U$35,19,FALSE))</f>
        <v/>
      </c>
      <c r="AR39" s="230" t="str">
        <f>IF(AR37="","",VLOOKUP(AR37,【記載例】シフト記号表!$C$6:$U$35,19,FALSE))</f>
        <v/>
      </c>
      <c r="AS39" s="230">
        <f>IF(AS37="","",VLOOKUP(AS37,【記載例】シフト記号表!$C$6:$U$35,19,FALSE))</f>
        <v>7</v>
      </c>
      <c r="AT39" s="231" t="str">
        <f>IF(AT37="","",VLOOKUP(AT37,【記載例】シフト記号表!$C$6:$U$35,19,FALSE))</f>
        <v/>
      </c>
      <c r="AU39" s="229" t="str">
        <f>IF(AU37="","",VLOOKUP(AU37,【記載例】シフト記号表!$C$6:$U$35,19,FALSE))</f>
        <v/>
      </c>
      <c r="AV39" s="230" t="str">
        <f>IF(AV37="","",VLOOKUP(AV37,【記載例】シフト記号表!$C$6:$U$35,19,FALSE))</f>
        <v/>
      </c>
      <c r="AW39" s="230" t="str">
        <f>IF(AW37="","",VLOOKUP(AW37,【記載例】シフト記号表!$C$6:$U$35,19,FALSE))</f>
        <v/>
      </c>
      <c r="AX39" s="512">
        <f>IF($BB$3="４週",SUM(S39:AT39),IF($BB$3="暦月",SUM(S39:AW39),""))</f>
        <v>84</v>
      </c>
      <c r="AY39" s="513"/>
      <c r="AZ39" s="526">
        <f>IF($BB$3="４週",AX39/4,IF($BB$3="暦月",【記載例】勤務表!AX39/(【記載例】勤務表!$BB$8/7),""))</f>
        <v>19.600000000000001</v>
      </c>
      <c r="BA39" s="527"/>
      <c r="BB39" s="490">
        <v>45017</v>
      </c>
      <c r="BC39" s="491"/>
      <c r="BD39" s="491"/>
      <c r="BE39" s="491"/>
      <c r="BF39" s="492"/>
    </row>
    <row r="40" spans="2:58" ht="20.25" customHeight="1" x14ac:dyDescent="0.4">
      <c r="B40" s="567">
        <f>B37+1</f>
        <v>7</v>
      </c>
      <c r="C40" s="375" t="s">
        <v>61</v>
      </c>
      <c r="D40" s="376"/>
      <c r="E40" s="377"/>
      <c r="F40" s="111"/>
      <c r="G40" s="296" t="s">
        <v>121</v>
      </c>
      <c r="H40" s="299" t="s">
        <v>106</v>
      </c>
      <c r="I40" s="300"/>
      <c r="J40" s="300"/>
      <c r="K40" s="301"/>
      <c r="L40" s="306" t="s">
        <v>130</v>
      </c>
      <c r="M40" s="307"/>
      <c r="N40" s="307"/>
      <c r="O40" s="308"/>
      <c r="P40" s="580" t="s">
        <v>49</v>
      </c>
      <c r="Q40" s="581"/>
      <c r="R40" s="582"/>
      <c r="S40" s="107"/>
      <c r="T40" s="108"/>
      <c r="U40" s="108"/>
      <c r="V40" s="108"/>
      <c r="W40" s="108"/>
      <c r="X40" s="108"/>
      <c r="Y40" s="109" t="s">
        <v>155</v>
      </c>
      <c r="Z40" s="107"/>
      <c r="AA40" s="108"/>
      <c r="AB40" s="108"/>
      <c r="AC40" s="108"/>
      <c r="AD40" s="108"/>
      <c r="AE40" s="108"/>
      <c r="AF40" s="109" t="s">
        <v>155</v>
      </c>
      <c r="AG40" s="107"/>
      <c r="AH40" s="108"/>
      <c r="AI40" s="108"/>
      <c r="AJ40" s="108"/>
      <c r="AK40" s="108"/>
      <c r="AL40" s="108"/>
      <c r="AM40" s="109" t="s">
        <v>155</v>
      </c>
      <c r="AN40" s="107"/>
      <c r="AO40" s="108"/>
      <c r="AP40" s="108"/>
      <c r="AQ40" s="108"/>
      <c r="AR40" s="108"/>
      <c r="AS40" s="108"/>
      <c r="AT40" s="109" t="s">
        <v>155</v>
      </c>
      <c r="AU40" s="107"/>
      <c r="AV40" s="108"/>
      <c r="AW40" s="108"/>
      <c r="AX40" s="568"/>
      <c r="AY40" s="569"/>
      <c r="AZ40" s="570"/>
      <c r="BA40" s="571"/>
      <c r="BB40" s="266" t="s">
        <v>134</v>
      </c>
      <c r="BC40" s="267"/>
      <c r="BD40" s="267"/>
      <c r="BE40" s="267"/>
      <c r="BF40" s="268"/>
    </row>
    <row r="41" spans="2:58" ht="20.25" customHeight="1" x14ac:dyDescent="0.4">
      <c r="B41" s="567"/>
      <c r="C41" s="378"/>
      <c r="D41" s="379"/>
      <c r="E41" s="380"/>
      <c r="F41" s="88"/>
      <c r="G41" s="297"/>
      <c r="H41" s="302"/>
      <c r="I41" s="300"/>
      <c r="J41" s="300"/>
      <c r="K41" s="301"/>
      <c r="L41" s="309"/>
      <c r="M41" s="310"/>
      <c r="N41" s="310"/>
      <c r="O41" s="311"/>
      <c r="P41" s="502" t="s">
        <v>15</v>
      </c>
      <c r="Q41" s="503"/>
      <c r="R41" s="504"/>
      <c r="S41" s="226" t="str">
        <f>IF(S40="","",VLOOKUP(S40,【記載例】シフト記号表!$C$6:$K$35,9,FALSE))</f>
        <v/>
      </c>
      <c r="T41" s="227" t="str">
        <f>IF(T40="","",VLOOKUP(T40,【記載例】シフト記号表!$C$6:$K$35,9,FALSE))</f>
        <v/>
      </c>
      <c r="U41" s="227" t="str">
        <f>IF(U40="","",VLOOKUP(U40,【記載例】シフト記号表!$C$6:$K$35,9,FALSE))</f>
        <v/>
      </c>
      <c r="V41" s="227" t="str">
        <f>IF(V40="","",VLOOKUP(V40,【記載例】シフト記号表!$C$6:$K$35,9,FALSE))</f>
        <v/>
      </c>
      <c r="W41" s="227" t="str">
        <f>IF(W40="","",VLOOKUP(W40,【記載例】シフト記号表!$C$6:$K$35,9,FALSE))</f>
        <v/>
      </c>
      <c r="X41" s="227" t="str">
        <f>IF(X40="","",VLOOKUP(X40,【記載例】シフト記号表!$C$6:$K$35,9,FALSE))</f>
        <v/>
      </c>
      <c r="Y41" s="228">
        <f>IF(Y40="","",VLOOKUP(Y40,【記載例】シフト記号表!$C$6:$K$35,9,FALSE))</f>
        <v>8</v>
      </c>
      <c r="Z41" s="226" t="str">
        <f>IF(Z40="","",VLOOKUP(Z40,【記載例】シフト記号表!$C$6:$K$35,9,FALSE))</f>
        <v/>
      </c>
      <c r="AA41" s="227" t="str">
        <f>IF(AA40="","",VLOOKUP(AA40,【記載例】シフト記号表!$C$6:$K$35,9,FALSE))</f>
        <v/>
      </c>
      <c r="AB41" s="227" t="str">
        <f>IF(AB40="","",VLOOKUP(AB40,【記載例】シフト記号表!$C$6:$K$35,9,FALSE))</f>
        <v/>
      </c>
      <c r="AC41" s="227" t="str">
        <f>IF(AC40="","",VLOOKUP(AC40,【記載例】シフト記号表!$C$6:$K$35,9,FALSE))</f>
        <v/>
      </c>
      <c r="AD41" s="227" t="str">
        <f>IF(AD40="","",VLOOKUP(AD40,【記載例】シフト記号表!$C$6:$K$35,9,FALSE))</f>
        <v/>
      </c>
      <c r="AE41" s="227" t="str">
        <f>IF(AE40="","",VLOOKUP(AE40,【記載例】シフト記号表!$C$6:$K$35,9,FALSE))</f>
        <v/>
      </c>
      <c r="AF41" s="228">
        <f>IF(AF40="","",VLOOKUP(AF40,【記載例】シフト記号表!$C$6:$K$35,9,FALSE))</f>
        <v>8</v>
      </c>
      <c r="AG41" s="226" t="str">
        <f>IF(AG40="","",VLOOKUP(AG40,【記載例】シフト記号表!$C$6:$K$35,9,FALSE))</f>
        <v/>
      </c>
      <c r="AH41" s="227" t="str">
        <f>IF(AH40="","",VLOOKUP(AH40,【記載例】シフト記号表!$C$6:$K$35,9,FALSE))</f>
        <v/>
      </c>
      <c r="AI41" s="227" t="str">
        <f>IF(AI40="","",VLOOKUP(AI40,【記載例】シフト記号表!$C$6:$K$35,9,FALSE))</f>
        <v/>
      </c>
      <c r="AJ41" s="227" t="str">
        <f>IF(AJ40="","",VLOOKUP(AJ40,【記載例】シフト記号表!$C$6:$K$35,9,FALSE))</f>
        <v/>
      </c>
      <c r="AK41" s="227" t="str">
        <f>IF(AK40="","",VLOOKUP(AK40,【記載例】シフト記号表!$C$6:$K$35,9,FALSE))</f>
        <v/>
      </c>
      <c r="AL41" s="227" t="str">
        <f>IF(AL40="","",VLOOKUP(AL40,【記載例】シフト記号表!$C$6:$K$35,9,FALSE))</f>
        <v/>
      </c>
      <c r="AM41" s="228">
        <f>IF(AM40="","",VLOOKUP(AM40,【記載例】シフト記号表!$C$6:$K$35,9,FALSE))</f>
        <v>8</v>
      </c>
      <c r="AN41" s="226" t="str">
        <f>IF(AN40="","",VLOOKUP(AN40,【記載例】シフト記号表!$C$6:$K$35,9,FALSE))</f>
        <v/>
      </c>
      <c r="AO41" s="227" t="str">
        <f>IF(AO40="","",VLOOKUP(AO40,【記載例】シフト記号表!$C$6:$K$35,9,FALSE))</f>
        <v/>
      </c>
      <c r="AP41" s="227" t="str">
        <f>IF(AP40="","",VLOOKUP(AP40,【記載例】シフト記号表!$C$6:$K$35,9,FALSE))</f>
        <v/>
      </c>
      <c r="AQ41" s="227" t="str">
        <f>IF(AQ40="","",VLOOKUP(AQ40,【記載例】シフト記号表!$C$6:$K$35,9,FALSE))</f>
        <v/>
      </c>
      <c r="AR41" s="227" t="str">
        <f>IF(AR40="","",VLOOKUP(AR40,【記載例】シフト記号表!$C$6:$K$35,9,FALSE))</f>
        <v/>
      </c>
      <c r="AS41" s="227" t="str">
        <f>IF(AS40="","",VLOOKUP(AS40,【記載例】シフト記号表!$C$6:$K$35,9,FALSE))</f>
        <v/>
      </c>
      <c r="AT41" s="228">
        <f>IF(AT40="","",VLOOKUP(AT40,【記載例】シフト記号表!$C$6:$K$35,9,FALSE))</f>
        <v>8</v>
      </c>
      <c r="AU41" s="226" t="str">
        <f>IF(AU40="","",VLOOKUP(AU40,【記載例】シフト記号表!$C$6:$K$35,9,FALSE))</f>
        <v/>
      </c>
      <c r="AV41" s="227" t="str">
        <f>IF(AV40="","",VLOOKUP(AV40,【記載例】シフト記号表!$C$6:$K$35,9,FALSE))</f>
        <v/>
      </c>
      <c r="AW41" s="227" t="str">
        <f>IF(AW40="","",VLOOKUP(AW40,【記載例】シフト記号表!$C$6:$K$35,9,FALSE))</f>
        <v/>
      </c>
      <c r="AX41" s="505">
        <f>IF($BB$3="４週",SUM(S41:AT41),IF($BB$3="暦月",SUM(S41:AW41),""))</f>
        <v>32</v>
      </c>
      <c r="AY41" s="506"/>
      <c r="AZ41" s="507">
        <f>IF($BB$3="４週",AX41/4,IF($BB$3="暦月",【記載例】勤務表!AX41/(【記載例】勤務表!$BB$8/7),""))</f>
        <v>7.4666666666666668</v>
      </c>
      <c r="BA41" s="508"/>
      <c r="BB41" s="269"/>
      <c r="BC41" s="270"/>
      <c r="BD41" s="270"/>
      <c r="BE41" s="270"/>
      <c r="BF41" s="271"/>
    </row>
    <row r="42" spans="2:58" ht="20.25" customHeight="1" x14ac:dyDescent="0.4">
      <c r="B42" s="567"/>
      <c r="C42" s="381"/>
      <c r="D42" s="382"/>
      <c r="E42" s="383"/>
      <c r="F42" s="88" t="str">
        <f>C40</f>
        <v>介護職員</v>
      </c>
      <c r="G42" s="384"/>
      <c r="H42" s="302"/>
      <c r="I42" s="300"/>
      <c r="J42" s="300"/>
      <c r="K42" s="301"/>
      <c r="L42" s="371"/>
      <c r="M42" s="372"/>
      <c r="N42" s="372"/>
      <c r="O42" s="373"/>
      <c r="P42" s="509" t="s">
        <v>50</v>
      </c>
      <c r="Q42" s="510"/>
      <c r="R42" s="511"/>
      <c r="S42" s="229" t="str">
        <f>IF(S40="","",VLOOKUP(S40,【記載例】シフト記号表!$C$6:$U$35,19,FALSE))</f>
        <v/>
      </c>
      <c r="T42" s="230" t="str">
        <f>IF(T40="","",VLOOKUP(T40,【記載例】シフト記号表!$C$6:$U$35,19,FALSE))</f>
        <v/>
      </c>
      <c r="U42" s="230" t="str">
        <f>IF(U40="","",VLOOKUP(U40,【記載例】シフト記号表!$C$6:$U$35,19,FALSE))</f>
        <v/>
      </c>
      <c r="V42" s="230" t="str">
        <f>IF(V40="","",VLOOKUP(V40,【記載例】シフト記号表!$C$6:$U$35,19,FALSE))</f>
        <v/>
      </c>
      <c r="W42" s="230" t="str">
        <f>IF(W40="","",VLOOKUP(W40,【記載例】シフト記号表!$C$6:$U$35,19,FALSE))</f>
        <v/>
      </c>
      <c r="X42" s="230" t="str">
        <f>IF(X40="","",VLOOKUP(X40,【記載例】シフト記号表!$C$6:$U$35,19,FALSE))</f>
        <v/>
      </c>
      <c r="Y42" s="231">
        <f>IF(Y40="","",VLOOKUP(Y40,【記載例】シフト記号表!$C$6:$U$35,19,FALSE))</f>
        <v>7</v>
      </c>
      <c r="Z42" s="229" t="str">
        <f>IF(Z40="","",VLOOKUP(Z40,【記載例】シフト記号表!$C$6:$U$35,19,FALSE))</f>
        <v/>
      </c>
      <c r="AA42" s="230" t="str">
        <f>IF(AA40="","",VLOOKUP(AA40,【記載例】シフト記号表!$C$6:$U$35,19,FALSE))</f>
        <v/>
      </c>
      <c r="AB42" s="230" t="str">
        <f>IF(AB40="","",VLOOKUP(AB40,【記載例】シフト記号表!$C$6:$U$35,19,FALSE))</f>
        <v/>
      </c>
      <c r="AC42" s="230" t="str">
        <f>IF(AC40="","",VLOOKUP(AC40,【記載例】シフト記号表!$C$6:$U$35,19,FALSE))</f>
        <v/>
      </c>
      <c r="AD42" s="230" t="str">
        <f>IF(AD40="","",VLOOKUP(AD40,【記載例】シフト記号表!$C$6:$U$35,19,FALSE))</f>
        <v/>
      </c>
      <c r="AE42" s="230" t="str">
        <f>IF(AE40="","",VLOOKUP(AE40,【記載例】シフト記号表!$C$6:$U$35,19,FALSE))</f>
        <v/>
      </c>
      <c r="AF42" s="231">
        <f>IF(AF40="","",VLOOKUP(AF40,【記載例】シフト記号表!$C$6:$U$35,19,FALSE))</f>
        <v>7</v>
      </c>
      <c r="AG42" s="229" t="str">
        <f>IF(AG40="","",VLOOKUP(AG40,【記載例】シフト記号表!$C$6:$U$35,19,FALSE))</f>
        <v/>
      </c>
      <c r="AH42" s="230" t="str">
        <f>IF(AH40="","",VLOOKUP(AH40,【記載例】シフト記号表!$C$6:$U$35,19,FALSE))</f>
        <v/>
      </c>
      <c r="AI42" s="230" t="str">
        <f>IF(AI40="","",VLOOKUP(AI40,【記載例】シフト記号表!$C$6:$U$35,19,FALSE))</f>
        <v/>
      </c>
      <c r="AJ42" s="230" t="str">
        <f>IF(AJ40="","",VLOOKUP(AJ40,【記載例】シフト記号表!$C$6:$U$35,19,FALSE))</f>
        <v/>
      </c>
      <c r="AK42" s="230" t="str">
        <f>IF(AK40="","",VLOOKUP(AK40,【記載例】シフト記号表!$C$6:$U$35,19,FALSE))</f>
        <v/>
      </c>
      <c r="AL42" s="230" t="str">
        <f>IF(AL40="","",VLOOKUP(AL40,【記載例】シフト記号表!$C$6:$U$35,19,FALSE))</f>
        <v/>
      </c>
      <c r="AM42" s="231">
        <f>IF(AM40="","",VLOOKUP(AM40,【記載例】シフト記号表!$C$6:$U$35,19,FALSE))</f>
        <v>7</v>
      </c>
      <c r="AN42" s="229" t="str">
        <f>IF(AN40="","",VLOOKUP(AN40,【記載例】シフト記号表!$C$6:$U$35,19,FALSE))</f>
        <v/>
      </c>
      <c r="AO42" s="230" t="str">
        <f>IF(AO40="","",VLOOKUP(AO40,【記載例】シフト記号表!$C$6:$U$35,19,FALSE))</f>
        <v/>
      </c>
      <c r="AP42" s="230" t="str">
        <f>IF(AP40="","",VLOOKUP(AP40,【記載例】シフト記号表!$C$6:$U$35,19,FALSE))</f>
        <v/>
      </c>
      <c r="AQ42" s="230" t="str">
        <f>IF(AQ40="","",VLOOKUP(AQ40,【記載例】シフト記号表!$C$6:$U$35,19,FALSE))</f>
        <v/>
      </c>
      <c r="AR42" s="230" t="str">
        <f>IF(AR40="","",VLOOKUP(AR40,【記載例】シフト記号表!$C$6:$U$35,19,FALSE))</f>
        <v/>
      </c>
      <c r="AS42" s="230" t="str">
        <f>IF(AS40="","",VLOOKUP(AS40,【記載例】シフト記号表!$C$6:$U$35,19,FALSE))</f>
        <v/>
      </c>
      <c r="AT42" s="231">
        <f>IF(AT40="","",VLOOKUP(AT40,【記載例】シフト記号表!$C$6:$U$35,19,FALSE))</f>
        <v>7</v>
      </c>
      <c r="AU42" s="229" t="str">
        <f>IF(AU40="","",VLOOKUP(AU40,【記載例】シフト記号表!$C$6:$U$35,19,FALSE))</f>
        <v/>
      </c>
      <c r="AV42" s="230" t="str">
        <f>IF(AV40="","",VLOOKUP(AV40,【記載例】シフト記号表!$C$6:$U$35,19,FALSE))</f>
        <v/>
      </c>
      <c r="AW42" s="230" t="str">
        <f>IF(AW40="","",VLOOKUP(AW40,【記載例】シフト記号表!$C$6:$U$35,19,FALSE))</f>
        <v/>
      </c>
      <c r="AX42" s="512">
        <f>IF($BB$3="４週",SUM(S42:AT42),IF($BB$3="暦月",SUM(S42:AW42),""))</f>
        <v>28</v>
      </c>
      <c r="AY42" s="513"/>
      <c r="AZ42" s="526">
        <f>IF($BB$3="４週",AX42/4,IF($BB$3="暦月",【記載例】勤務表!AX42/(【記載例】勤務表!$BB$8/7),""))</f>
        <v>6.5333333333333332</v>
      </c>
      <c r="BA42" s="527"/>
      <c r="BB42" s="490">
        <v>43922</v>
      </c>
      <c r="BC42" s="491"/>
      <c r="BD42" s="491"/>
      <c r="BE42" s="491"/>
      <c r="BF42" s="492"/>
    </row>
    <row r="43" spans="2:58" ht="20.25" customHeight="1" x14ac:dyDescent="0.4">
      <c r="B43" s="567">
        <f>B40+1</f>
        <v>8</v>
      </c>
      <c r="C43" s="375" t="s">
        <v>61</v>
      </c>
      <c r="D43" s="376"/>
      <c r="E43" s="377"/>
      <c r="F43" s="111"/>
      <c r="G43" s="296" t="s">
        <v>122</v>
      </c>
      <c r="H43" s="299" t="s">
        <v>32</v>
      </c>
      <c r="I43" s="300"/>
      <c r="J43" s="300"/>
      <c r="K43" s="301"/>
      <c r="L43" s="306" t="s">
        <v>132</v>
      </c>
      <c r="M43" s="307"/>
      <c r="N43" s="307"/>
      <c r="O43" s="308"/>
      <c r="P43" s="580" t="s">
        <v>49</v>
      </c>
      <c r="Q43" s="581"/>
      <c r="R43" s="582"/>
      <c r="S43" s="107" t="s">
        <v>155</v>
      </c>
      <c r="T43" s="108"/>
      <c r="U43" s="108" t="s">
        <v>155</v>
      </c>
      <c r="V43" s="108" t="s">
        <v>155</v>
      </c>
      <c r="W43" s="108" t="s">
        <v>155</v>
      </c>
      <c r="X43" s="108"/>
      <c r="Y43" s="109" t="s">
        <v>155</v>
      </c>
      <c r="Z43" s="107" t="s">
        <v>155</v>
      </c>
      <c r="AA43" s="108"/>
      <c r="AB43" s="108" t="s">
        <v>155</v>
      </c>
      <c r="AC43" s="108" t="s">
        <v>155</v>
      </c>
      <c r="AD43" s="108" t="s">
        <v>155</v>
      </c>
      <c r="AE43" s="108"/>
      <c r="AF43" s="109" t="s">
        <v>155</v>
      </c>
      <c r="AG43" s="107" t="s">
        <v>155</v>
      </c>
      <c r="AH43" s="108"/>
      <c r="AI43" s="108" t="s">
        <v>155</v>
      </c>
      <c r="AJ43" s="108" t="s">
        <v>155</v>
      </c>
      <c r="AK43" s="108" t="s">
        <v>155</v>
      </c>
      <c r="AL43" s="108"/>
      <c r="AM43" s="109" t="s">
        <v>155</v>
      </c>
      <c r="AN43" s="107" t="s">
        <v>155</v>
      </c>
      <c r="AO43" s="108"/>
      <c r="AP43" s="108" t="s">
        <v>155</v>
      </c>
      <c r="AQ43" s="108" t="s">
        <v>155</v>
      </c>
      <c r="AR43" s="108" t="s">
        <v>155</v>
      </c>
      <c r="AS43" s="108"/>
      <c r="AT43" s="109" t="s">
        <v>155</v>
      </c>
      <c r="AU43" s="107"/>
      <c r="AV43" s="108"/>
      <c r="AW43" s="108"/>
      <c r="AX43" s="568"/>
      <c r="AY43" s="569"/>
      <c r="AZ43" s="570"/>
      <c r="BA43" s="571"/>
      <c r="BB43" s="266"/>
      <c r="BC43" s="267"/>
      <c r="BD43" s="267"/>
      <c r="BE43" s="267"/>
      <c r="BF43" s="268"/>
    </row>
    <row r="44" spans="2:58" ht="20.25" customHeight="1" x14ac:dyDescent="0.4">
      <c r="B44" s="567"/>
      <c r="C44" s="378"/>
      <c r="D44" s="379"/>
      <c r="E44" s="380"/>
      <c r="F44" s="88"/>
      <c r="G44" s="297"/>
      <c r="H44" s="302"/>
      <c r="I44" s="300"/>
      <c r="J44" s="300"/>
      <c r="K44" s="301"/>
      <c r="L44" s="309"/>
      <c r="M44" s="310"/>
      <c r="N44" s="310"/>
      <c r="O44" s="311"/>
      <c r="P44" s="502" t="s">
        <v>15</v>
      </c>
      <c r="Q44" s="503"/>
      <c r="R44" s="504"/>
      <c r="S44" s="226">
        <f>IF(S43="","",VLOOKUP(S43,【記載例】シフト記号表!$C$6:$K$35,9,FALSE))</f>
        <v>8</v>
      </c>
      <c r="T44" s="227" t="str">
        <f>IF(T43="","",VLOOKUP(T43,【記載例】シフト記号表!$C$6:$K$35,9,FALSE))</f>
        <v/>
      </c>
      <c r="U44" s="227">
        <f>IF(U43="","",VLOOKUP(U43,【記載例】シフト記号表!$C$6:$K$35,9,FALSE))</f>
        <v>8</v>
      </c>
      <c r="V44" s="227">
        <f>IF(V43="","",VLOOKUP(V43,【記載例】シフト記号表!$C$6:$K$35,9,FALSE))</f>
        <v>8</v>
      </c>
      <c r="W44" s="227">
        <f>IF(W43="","",VLOOKUP(W43,【記載例】シフト記号表!$C$6:$K$35,9,FALSE))</f>
        <v>8</v>
      </c>
      <c r="X44" s="227" t="str">
        <f>IF(X43="","",VLOOKUP(X43,【記載例】シフト記号表!$C$6:$K$35,9,FALSE))</f>
        <v/>
      </c>
      <c r="Y44" s="228">
        <f>IF(Y43="","",VLOOKUP(Y43,【記載例】シフト記号表!$C$6:$K$35,9,FALSE))</f>
        <v>8</v>
      </c>
      <c r="Z44" s="226">
        <f>IF(Z43="","",VLOOKUP(Z43,【記載例】シフト記号表!$C$6:$K$35,9,FALSE))</f>
        <v>8</v>
      </c>
      <c r="AA44" s="227" t="str">
        <f>IF(AA43="","",VLOOKUP(AA43,【記載例】シフト記号表!$C$6:$K$35,9,FALSE))</f>
        <v/>
      </c>
      <c r="AB44" s="227">
        <f>IF(AB43="","",VLOOKUP(AB43,【記載例】シフト記号表!$C$6:$K$35,9,FALSE))</f>
        <v>8</v>
      </c>
      <c r="AC44" s="227">
        <f>IF(AC43="","",VLOOKUP(AC43,【記載例】シフト記号表!$C$6:$K$35,9,FALSE))</f>
        <v>8</v>
      </c>
      <c r="AD44" s="227">
        <f>IF(AD43="","",VLOOKUP(AD43,【記載例】シフト記号表!$C$6:$K$35,9,FALSE))</f>
        <v>8</v>
      </c>
      <c r="AE44" s="227" t="str">
        <f>IF(AE43="","",VLOOKUP(AE43,【記載例】シフト記号表!$C$6:$K$35,9,FALSE))</f>
        <v/>
      </c>
      <c r="AF44" s="228">
        <f>IF(AF43="","",VLOOKUP(AF43,【記載例】シフト記号表!$C$6:$K$35,9,FALSE))</f>
        <v>8</v>
      </c>
      <c r="AG44" s="226">
        <f>IF(AG43="","",VLOOKUP(AG43,【記載例】シフト記号表!$C$6:$K$35,9,FALSE))</f>
        <v>8</v>
      </c>
      <c r="AH44" s="227" t="str">
        <f>IF(AH43="","",VLOOKUP(AH43,【記載例】シフト記号表!$C$6:$K$35,9,FALSE))</f>
        <v/>
      </c>
      <c r="AI44" s="227">
        <f>IF(AI43="","",VLOOKUP(AI43,【記載例】シフト記号表!$C$6:$K$35,9,FALSE))</f>
        <v>8</v>
      </c>
      <c r="AJ44" s="227">
        <f>IF(AJ43="","",VLOOKUP(AJ43,【記載例】シフト記号表!$C$6:$K$35,9,FALSE))</f>
        <v>8</v>
      </c>
      <c r="AK44" s="227">
        <f>IF(AK43="","",VLOOKUP(AK43,【記載例】シフト記号表!$C$6:$K$35,9,FALSE))</f>
        <v>8</v>
      </c>
      <c r="AL44" s="227" t="str">
        <f>IF(AL43="","",VLOOKUP(AL43,【記載例】シフト記号表!$C$6:$K$35,9,FALSE))</f>
        <v/>
      </c>
      <c r="AM44" s="228">
        <f>IF(AM43="","",VLOOKUP(AM43,【記載例】シフト記号表!$C$6:$K$35,9,FALSE))</f>
        <v>8</v>
      </c>
      <c r="AN44" s="226">
        <f>IF(AN43="","",VLOOKUP(AN43,【記載例】シフト記号表!$C$6:$K$35,9,FALSE))</f>
        <v>8</v>
      </c>
      <c r="AO44" s="227" t="str">
        <f>IF(AO43="","",VLOOKUP(AO43,【記載例】シフト記号表!$C$6:$K$35,9,FALSE))</f>
        <v/>
      </c>
      <c r="AP44" s="227">
        <f>IF(AP43="","",VLOOKUP(AP43,【記載例】シフト記号表!$C$6:$K$35,9,FALSE))</f>
        <v>8</v>
      </c>
      <c r="AQ44" s="227">
        <f>IF(AQ43="","",VLOOKUP(AQ43,【記載例】シフト記号表!$C$6:$K$35,9,FALSE))</f>
        <v>8</v>
      </c>
      <c r="AR44" s="227">
        <f>IF(AR43="","",VLOOKUP(AR43,【記載例】シフト記号表!$C$6:$K$35,9,FALSE))</f>
        <v>8</v>
      </c>
      <c r="AS44" s="227" t="str">
        <f>IF(AS43="","",VLOOKUP(AS43,【記載例】シフト記号表!$C$6:$K$35,9,FALSE))</f>
        <v/>
      </c>
      <c r="AT44" s="228">
        <f>IF(AT43="","",VLOOKUP(AT43,【記載例】シフト記号表!$C$6:$K$35,9,FALSE))</f>
        <v>8</v>
      </c>
      <c r="AU44" s="226" t="str">
        <f>IF(AU43="","",VLOOKUP(AU43,【記載例】シフト記号表!$C$6:$K$35,9,FALSE))</f>
        <v/>
      </c>
      <c r="AV44" s="227" t="str">
        <f>IF(AV43="","",VLOOKUP(AV43,【記載例】シフト記号表!$C$6:$K$35,9,FALSE))</f>
        <v/>
      </c>
      <c r="AW44" s="227" t="str">
        <f>IF(AW43="","",VLOOKUP(AW43,【記載例】シフト記号表!$C$6:$K$35,9,FALSE))</f>
        <v/>
      </c>
      <c r="AX44" s="505">
        <f>IF($BB$3="４週",SUM(S44:AT44),IF($BB$3="暦月",SUM(S44:AW44),""))</f>
        <v>160</v>
      </c>
      <c r="AY44" s="506"/>
      <c r="AZ44" s="507">
        <f>IF($BB$3="４週",AX44/4,IF($BB$3="暦月",【記載例】勤務表!AX44/(【記載例】勤務表!$BB$8/7),""))</f>
        <v>37.333333333333336</v>
      </c>
      <c r="BA44" s="508"/>
      <c r="BB44" s="269"/>
      <c r="BC44" s="270"/>
      <c r="BD44" s="270"/>
      <c r="BE44" s="270"/>
      <c r="BF44" s="271"/>
    </row>
    <row r="45" spans="2:58" ht="20.25" customHeight="1" x14ac:dyDescent="0.4">
      <c r="B45" s="567"/>
      <c r="C45" s="381"/>
      <c r="D45" s="382"/>
      <c r="E45" s="383"/>
      <c r="F45" s="88" t="str">
        <f>C43</f>
        <v>介護職員</v>
      </c>
      <c r="G45" s="384"/>
      <c r="H45" s="302"/>
      <c r="I45" s="300"/>
      <c r="J45" s="300"/>
      <c r="K45" s="301"/>
      <c r="L45" s="371"/>
      <c r="M45" s="372"/>
      <c r="N45" s="372"/>
      <c r="O45" s="373"/>
      <c r="P45" s="509" t="s">
        <v>50</v>
      </c>
      <c r="Q45" s="510"/>
      <c r="R45" s="511"/>
      <c r="S45" s="229">
        <f>IF(S43="","",VLOOKUP(S43,【記載例】シフト記号表!$C$6:$U$35,19,FALSE))</f>
        <v>7</v>
      </c>
      <c r="T45" s="230" t="str">
        <f>IF(T43="","",VLOOKUP(T43,【記載例】シフト記号表!$C$6:$U$35,19,FALSE))</f>
        <v/>
      </c>
      <c r="U45" s="230">
        <f>IF(U43="","",VLOOKUP(U43,【記載例】シフト記号表!$C$6:$U$35,19,FALSE))</f>
        <v>7</v>
      </c>
      <c r="V45" s="230">
        <f>IF(V43="","",VLOOKUP(V43,【記載例】シフト記号表!$C$6:$U$35,19,FALSE))</f>
        <v>7</v>
      </c>
      <c r="W45" s="230">
        <f>IF(W43="","",VLOOKUP(W43,【記載例】シフト記号表!$C$6:$U$35,19,FALSE))</f>
        <v>7</v>
      </c>
      <c r="X45" s="230" t="str">
        <f>IF(X43="","",VLOOKUP(X43,【記載例】シフト記号表!$C$6:$U$35,19,FALSE))</f>
        <v/>
      </c>
      <c r="Y45" s="231">
        <f>IF(Y43="","",VLOOKUP(Y43,【記載例】シフト記号表!$C$6:$U$35,19,FALSE))</f>
        <v>7</v>
      </c>
      <c r="Z45" s="229">
        <f>IF(Z43="","",VLOOKUP(Z43,【記載例】シフト記号表!$C$6:$U$35,19,FALSE))</f>
        <v>7</v>
      </c>
      <c r="AA45" s="230" t="str">
        <f>IF(AA43="","",VLOOKUP(AA43,【記載例】シフト記号表!$C$6:$U$35,19,FALSE))</f>
        <v/>
      </c>
      <c r="AB45" s="230">
        <f>IF(AB43="","",VLOOKUP(AB43,【記載例】シフト記号表!$C$6:$U$35,19,FALSE))</f>
        <v>7</v>
      </c>
      <c r="AC45" s="230">
        <f>IF(AC43="","",VLOOKUP(AC43,【記載例】シフト記号表!$C$6:$U$35,19,FALSE))</f>
        <v>7</v>
      </c>
      <c r="AD45" s="230">
        <f>IF(AD43="","",VLOOKUP(AD43,【記載例】シフト記号表!$C$6:$U$35,19,FALSE))</f>
        <v>7</v>
      </c>
      <c r="AE45" s="230" t="str">
        <f>IF(AE43="","",VLOOKUP(AE43,【記載例】シフト記号表!$C$6:$U$35,19,FALSE))</f>
        <v/>
      </c>
      <c r="AF45" s="231">
        <f>IF(AF43="","",VLOOKUP(AF43,【記載例】シフト記号表!$C$6:$U$35,19,FALSE))</f>
        <v>7</v>
      </c>
      <c r="AG45" s="229">
        <f>IF(AG43="","",VLOOKUP(AG43,【記載例】シフト記号表!$C$6:$U$35,19,FALSE))</f>
        <v>7</v>
      </c>
      <c r="AH45" s="230" t="str">
        <f>IF(AH43="","",VLOOKUP(AH43,【記載例】シフト記号表!$C$6:$U$35,19,FALSE))</f>
        <v/>
      </c>
      <c r="AI45" s="230">
        <f>IF(AI43="","",VLOOKUP(AI43,【記載例】シフト記号表!$C$6:$U$35,19,FALSE))</f>
        <v>7</v>
      </c>
      <c r="AJ45" s="230">
        <f>IF(AJ43="","",VLOOKUP(AJ43,【記載例】シフト記号表!$C$6:$U$35,19,FALSE))</f>
        <v>7</v>
      </c>
      <c r="AK45" s="230">
        <f>IF(AK43="","",VLOOKUP(AK43,【記載例】シフト記号表!$C$6:$U$35,19,FALSE))</f>
        <v>7</v>
      </c>
      <c r="AL45" s="230" t="str">
        <f>IF(AL43="","",VLOOKUP(AL43,【記載例】シフト記号表!$C$6:$U$35,19,FALSE))</f>
        <v/>
      </c>
      <c r="AM45" s="231">
        <f>IF(AM43="","",VLOOKUP(AM43,【記載例】シフト記号表!$C$6:$U$35,19,FALSE))</f>
        <v>7</v>
      </c>
      <c r="AN45" s="229">
        <f>IF(AN43="","",VLOOKUP(AN43,【記載例】シフト記号表!$C$6:$U$35,19,FALSE))</f>
        <v>7</v>
      </c>
      <c r="AO45" s="230" t="str">
        <f>IF(AO43="","",VLOOKUP(AO43,【記載例】シフト記号表!$C$6:$U$35,19,FALSE))</f>
        <v/>
      </c>
      <c r="AP45" s="230">
        <f>IF(AP43="","",VLOOKUP(AP43,【記載例】シフト記号表!$C$6:$U$35,19,FALSE))</f>
        <v>7</v>
      </c>
      <c r="AQ45" s="230">
        <f>IF(AQ43="","",VLOOKUP(AQ43,【記載例】シフト記号表!$C$6:$U$35,19,FALSE))</f>
        <v>7</v>
      </c>
      <c r="AR45" s="230">
        <f>IF(AR43="","",VLOOKUP(AR43,【記載例】シフト記号表!$C$6:$U$35,19,FALSE))</f>
        <v>7</v>
      </c>
      <c r="AS45" s="230" t="str">
        <f>IF(AS43="","",VLOOKUP(AS43,【記載例】シフト記号表!$C$6:$U$35,19,FALSE))</f>
        <v/>
      </c>
      <c r="AT45" s="231">
        <f>IF(AT43="","",VLOOKUP(AT43,【記載例】シフト記号表!$C$6:$U$35,19,FALSE))</f>
        <v>7</v>
      </c>
      <c r="AU45" s="229" t="str">
        <f>IF(AU43="","",VLOOKUP(AU43,【記載例】シフト記号表!$C$6:$U$35,19,FALSE))</f>
        <v/>
      </c>
      <c r="AV45" s="230" t="str">
        <f>IF(AV43="","",VLOOKUP(AV43,【記載例】シフト記号表!$C$6:$U$35,19,FALSE))</f>
        <v/>
      </c>
      <c r="AW45" s="230" t="str">
        <f>IF(AW43="","",VLOOKUP(AW43,【記載例】シフト記号表!$C$6:$U$35,19,FALSE))</f>
        <v/>
      </c>
      <c r="AX45" s="512">
        <f>IF($BB$3="４週",SUM(S45:AT45),IF($BB$3="暦月",SUM(S45:AW45),""))</f>
        <v>140</v>
      </c>
      <c r="AY45" s="513"/>
      <c r="AZ45" s="526">
        <f>IF($BB$3="４週",AX45/4,IF($BB$3="暦月",【記載例】勤務表!AX45/(【記載例】勤務表!$BB$8/7),""))</f>
        <v>32.666666666666664</v>
      </c>
      <c r="BA45" s="527"/>
      <c r="BB45" s="490">
        <v>45017</v>
      </c>
      <c r="BC45" s="491"/>
      <c r="BD45" s="491"/>
      <c r="BE45" s="491"/>
      <c r="BF45" s="492"/>
    </row>
    <row r="46" spans="2:58" ht="20.25" customHeight="1" x14ac:dyDescent="0.4">
      <c r="B46" s="567">
        <f>B43+1</f>
        <v>9</v>
      </c>
      <c r="C46" s="375" t="s">
        <v>61</v>
      </c>
      <c r="D46" s="376"/>
      <c r="E46" s="377"/>
      <c r="F46" s="111"/>
      <c r="G46" s="296" t="s">
        <v>122</v>
      </c>
      <c r="H46" s="299" t="s">
        <v>106</v>
      </c>
      <c r="I46" s="300"/>
      <c r="J46" s="300"/>
      <c r="K46" s="301"/>
      <c r="L46" s="306" t="s">
        <v>133</v>
      </c>
      <c r="M46" s="307"/>
      <c r="N46" s="307"/>
      <c r="O46" s="308"/>
      <c r="P46" s="580" t="s">
        <v>49</v>
      </c>
      <c r="Q46" s="581"/>
      <c r="R46" s="582"/>
      <c r="S46" s="107" t="s">
        <v>155</v>
      </c>
      <c r="T46" s="108" t="s">
        <v>155</v>
      </c>
      <c r="U46" s="108"/>
      <c r="V46" s="108" t="s">
        <v>155</v>
      </c>
      <c r="W46" s="108" t="s">
        <v>155</v>
      </c>
      <c r="X46" s="108" t="s">
        <v>155</v>
      </c>
      <c r="Y46" s="109"/>
      <c r="Z46" s="107" t="s">
        <v>155</v>
      </c>
      <c r="AA46" s="108" t="s">
        <v>155</v>
      </c>
      <c r="AB46" s="108"/>
      <c r="AC46" s="108" t="s">
        <v>155</v>
      </c>
      <c r="AD46" s="108" t="s">
        <v>155</v>
      </c>
      <c r="AE46" s="108" t="s">
        <v>155</v>
      </c>
      <c r="AF46" s="109"/>
      <c r="AG46" s="107" t="s">
        <v>155</v>
      </c>
      <c r="AH46" s="108" t="s">
        <v>155</v>
      </c>
      <c r="AI46" s="108"/>
      <c r="AJ46" s="108" t="s">
        <v>155</v>
      </c>
      <c r="AK46" s="108" t="s">
        <v>155</v>
      </c>
      <c r="AL46" s="108" t="s">
        <v>155</v>
      </c>
      <c r="AM46" s="109"/>
      <c r="AN46" s="107" t="s">
        <v>155</v>
      </c>
      <c r="AO46" s="108" t="s">
        <v>155</v>
      </c>
      <c r="AP46" s="108"/>
      <c r="AQ46" s="108" t="s">
        <v>155</v>
      </c>
      <c r="AR46" s="108" t="s">
        <v>155</v>
      </c>
      <c r="AS46" s="108" t="s">
        <v>155</v>
      </c>
      <c r="AT46" s="109"/>
      <c r="AU46" s="107"/>
      <c r="AV46" s="108"/>
      <c r="AW46" s="108"/>
      <c r="AX46" s="568"/>
      <c r="AY46" s="569"/>
      <c r="AZ46" s="570"/>
      <c r="BA46" s="571"/>
      <c r="BB46" s="266"/>
      <c r="BC46" s="267"/>
      <c r="BD46" s="267"/>
      <c r="BE46" s="267"/>
      <c r="BF46" s="268"/>
    </row>
    <row r="47" spans="2:58" ht="20.25" customHeight="1" x14ac:dyDescent="0.4">
      <c r="B47" s="567"/>
      <c r="C47" s="378"/>
      <c r="D47" s="379"/>
      <c r="E47" s="380"/>
      <c r="F47" s="88"/>
      <c r="G47" s="297"/>
      <c r="H47" s="302"/>
      <c r="I47" s="300"/>
      <c r="J47" s="300"/>
      <c r="K47" s="301"/>
      <c r="L47" s="309"/>
      <c r="M47" s="310"/>
      <c r="N47" s="310"/>
      <c r="O47" s="311"/>
      <c r="P47" s="502" t="s">
        <v>15</v>
      </c>
      <c r="Q47" s="503"/>
      <c r="R47" s="504"/>
      <c r="S47" s="226">
        <f>IF(S46="","",VLOOKUP(S46,【記載例】シフト記号表!$C$6:$K$35,9,FALSE))</f>
        <v>8</v>
      </c>
      <c r="T47" s="227">
        <f>IF(T46="","",VLOOKUP(T46,【記載例】シフト記号表!$C$6:$K$35,9,FALSE))</f>
        <v>8</v>
      </c>
      <c r="U47" s="227" t="str">
        <f>IF(U46="","",VLOOKUP(U46,【記載例】シフト記号表!$C$6:$K$35,9,FALSE))</f>
        <v/>
      </c>
      <c r="V47" s="227">
        <f>IF(V46="","",VLOOKUP(V46,【記載例】シフト記号表!$C$6:$K$35,9,FALSE))</f>
        <v>8</v>
      </c>
      <c r="W47" s="227">
        <f>IF(W46="","",VLOOKUP(W46,【記載例】シフト記号表!$C$6:$K$35,9,FALSE))</f>
        <v>8</v>
      </c>
      <c r="X47" s="227">
        <f>IF(X46="","",VLOOKUP(X46,【記載例】シフト記号表!$C$6:$K$35,9,FALSE))</f>
        <v>8</v>
      </c>
      <c r="Y47" s="228" t="str">
        <f>IF(Y46="","",VLOOKUP(Y46,【記載例】シフト記号表!$C$6:$K$35,9,FALSE))</f>
        <v/>
      </c>
      <c r="Z47" s="226">
        <f>IF(Z46="","",VLOOKUP(Z46,【記載例】シフト記号表!$C$6:$K$35,9,FALSE))</f>
        <v>8</v>
      </c>
      <c r="AA47" s="227">
        <f>IF(AA46="","",VLOOKUP(AA46,【記載例】シフト記号表!$C$6:$K$35,9,FALSE))</f>
        <v>8</v>
      </c>
      <c r="AB47" s="227" t="str">
        <f>IF(AB46="","",VLOOKUP(AB46,【記載例】シフト記号表!$C$6:$K$35,9,FALSE))</f>
        <v/>
      </c>
      <c r="AC47" s="227">
        <f>IF(AC46="","",VLOOKUP(AC46,【記載例】シフト記号表!$C$6:$K$35,9,FALSE))</f>
        <v>8</v>
      </c>
      <c r="AD47" s="227">
        <f>IF(AD46="","",VLOOKUP(AD46,【記載例】シフト記号表!$C$6:$K$35,9,FALSE))</f>
        <v>8</v>
      </c>
      <c r="AE47" s="227">
        <f>IF(AE46="","",VLOOKUP(AE46,【記載例】シフト記号表!$C$6:$K$35,9,FALSE))</f>
        <v>8</v>
      </c>
      <c r="AF47" s="228" t="str">
        <f>IF(AF46="","",VLOOKUP(AF46,【記載例】シフト記号表!$C$6:$K$35,9,FALSE))</f>
        <v/>
      </c>
      <c r="AG47" s="226">
        <f>IF(AG46="","",VLOOKUP(AG46,【記載例】シフト記号表!$C$6:$K$35,9,FALSE))</f>
        <v>8</v>
      </c>
      <c r="AH47" s="227">
        <f>IF(AH46="","",VLOOKUP(AH46,【記載例】シフト記号表!$C$6:$K$35,9,FALSE))</f>
        <v>8</v>
      </c>
      <c r="AI47" s="227" t="str">
        <f>IF(AI46="","",VLOOKUP(AI46,【記載例】シフト記号表!$C$6:$K$35,9,FALSE))</f>
        <v/>
      </c>
      <c r="AJ47" s="227">
        <f>IF(AJ46="","",VLOOKUP(AJ46,【記載例】シフト記号表!$C$6:$K$35,9,FALSE))</f>
        <v>8</v>
      </c>
      <c r="AK47" s="227">
        <f>IF(AK46="","",VLOOKUP(AK46,【記載例】シフト記号表!$C$6:$K$35,9,FALSE))</f>
        <v>8</v>
      </c>
      <c r="AL47" s="227">
        <f>IF(AL46="","",VLOOKUP(AL46,【記載例】シフト記号表!$C$6:$K$35,9,FALSE))</f>
        <v>8</v>
      </c>
      <c r="AM47" s="228" t="str">
        <f>IF(AM46="","",VLOOKUP(AM46,【記載例】シフト記号表!$C$6:$K$35,9,FALSE))</f>
        <v/>
      </c>
      <c r="AN47" s="226">
        <f>IF(AN46="","",VLOOKUP(AN46,【記載例】シフト記号表!$C$6:$K$35,9,FALSE))</f>
        <v>8</v>
      </c>
      <c r="AO47" s="227">
        <f>IF(AO46="","",VLOOKUP(AO46,【記載例】シフト記号表!$C$6:$K$35,9,FALSE))</f>
        <v>8</v>
      </c>
      <c r="AP47" s="227" t="str">
        <f>IF(AP46="","",VLOOKUP(AP46,【記載例】シフト記号表!$C$6:$K$35,9,FALSE))</f>
        <v/>
      </c>
      <c r="AQ47" s="227">
        <f>IF(AQ46="","",VLOOKUP(AQ46,【記載例】シフト記号表!$C$6:$K$35,9,FALSE))</f>
        <v>8</v>
      </c>
      <c r="AR47" s="227">
        <f>IF(AR46="","",VLOOKUP(AR46,【記載例】シフト記号表!$C$6:$K$35,9,FALSE))</f>
        <v>8</v>
      </c>
      <c r="AS47" s="227">
        <f>IF(AS46="","",VLOOKUP(AS46,【記載例】シフト記号表!$C$6:$K$35,9,FALSE))</f>
        <v>8</v>
      </c>
      <c r="AT47" s="228" t="str">
        <f>IF(AT46="","",VLOOKUP(AT46,【記載例】シフト記号表!$C$6:$K$35,9,FALSE))</f>
        <v/>
      </c>
      <c r="AU47" s="226" t="str">
        <f>IF(AU46="","",VLOOKUP(AU46,【記載例】シフト記号表!$C$6:$K$35,9,FALSE))</f>
        <v/>
      </c>
      <c r="AV47" s="227" t="str">
        <f>IF(AV46="","",VLOOKUP(AV46,【記載例】シフト記号表!$C$6:$K$35,9,FALSE))</f>
        <v/>
      </c>
      <c r="AW47" s="227" t="str">
        <f>IF(AW46="","",VLOOKUP(AW46,【記載例】シフト記号表!$C$6:$K$35,9,FALSE))</f>
        <v/>
      </c>
      <c r="AX47" s="505">
        <f>IF($BB$3="４週",SUM(S47:AT47),IF($BB$3="暦月",SUM(S47:AW47),""))</f>
        <v>160</v>
      </c>
      <c r="AY47" s="506"/>
      <c r="AZ47" s="507">
        <f>IF($BB$3="４週",AX47/4,IF($BB$3="暦月",【記載例】勤務表!AX47/(【記載例】勤務表!$BB$8/7),""))</f>
        <v>37.333333333333336</v>
      </c>
      <c r="BA47" s="508"/>
      <c r="BB47" s="269"/>
      <c r="BC47" s="270"/>
      <c r="BD47" s="270"/>
      <c r="BE47" s="270"/>
      <c r="BF47" s="271"/>
    </row>
    <row r="48" spans="2:58" ht="20.25" customHeight="1" x14ac:dyDescent="0.4">
      <c r="B48" s="567"/>
      <c r="C48" s="381"/>
      <c r="D48" s="382"/>
      <c r="E48" s="383"/>
      <c r="F48" s="88" t="str">
        <f>C46</f>
        <v>介護職員</v>
      </c>
      <c r="G48" s="384"/>
      <c r="H48" s="302"/>
      <c r="I48" s="300"/>
      <c r="J48" s="300"/>
      <c r="K48" s="301"/>
      <c r="L48" s="371"/>
      <c r="M48" s="372"/>
      <c r="N48" s="372"/>
      <c r="O48" s="373"/>
      <c r="P48" s="509" t="s">
        <v>50</v>
      </c>
      <c r="Q48" s="510"/>
      <c r="R48" s="511"/>
      <c r="S48" s="229">
        <f>IF(S46="","",VLOOKUP(S46,【記載例】シフト記号表!$C$6:$U$35,19,FALSE))</f>
        <v>7</v>
      </c>
      <c r="T48" s="230">
        <f>IF(T46="","",VLOOKUP(T46,【記載例】シフト記号表!$C$6:$U$35,19,FALSE))</f>
        <v>7</v>
      </c>
      <c r="U48" s="230" t="str">
        <f>IF(U46="","",VLOOKUP(U46,【記載例】シフト記号表!$C$6:$U$35,19,FALSE))</f>
        <v/>
      </c>
      <c r="V48" s="230">
        <f>IF(V46="","",VLOOKUP(V46,【記載例】シフト記号表!$C$6:$U$35,19,FALSE))</f>
        <v>7</v>
      </c>
      <c r="W48" s="230">
        <f>IF(W46="","",VLOOKUP(W46,【記載例】シフト記号表!$C$6:$U$35,19,FALSE))</f>
        <v>7</v>
      </c>
      <c r="X48" s="230">
        <f>IF(X46="","",VLOOKUP(X46,【記載例】シフト記号表!$C$6:$U$35,19,FALSE))</f>
        <v>7</v>
      </c>
      <c r="Y48" s="231" t="str">
        <f>IF(Y46="","",VLOOKUP(Y46,【記載例】シフト記号表!$C$6:$U$35,19,FALSE))</f>
        <v/>
      </c>
      <c r="Z48" s="229">
        <f>IF(Z46="","",VLOOKUP(Z46,【記載例】シフト記号表!$C$6:$U$35,19,FALSE))</f>
        <v>7</v>
      </c>
      <c r="AA48" s="230">
        <f>IF(AA46="","",VLOOKUP(AA46,【記載例】シフト記号表!$C$6:$U$35,19,FALSE))</f>
        <v>7</v>
      </c>
      <c r="AB48" s="230" t="str">
        <f>IF(AB46="","",VLOOKUP(AB46,【記載例】シフト記号表!$C$6:$U$35,19,FALSE))</f>
        <v/>
      </c>
      <c r="AC48" s="230">
        <f>IF(AC46="","",VLOOKUP(AC46,【記載例】シフト記号表!$C$6:$U$35,19,FALSE))</f>
        <v>7</v>
      </c>
      <c r="AD48" s="230">
        <f>IF(AD46="","",VLOOKUP(AD46,【記載例】シフト記号表!$C$6:$U$35,19,FALSE))</f>
        <v>7</v>
      </c>
      <c r="AE48" s="230">
        <f>IF(AE46="","",VLOOKUP(AE46,【記載例】シフト記号表!$C$6:$U$35,19,FALSE))</f>
        <v>7</v>
      </c>
      <c r="AF48" s="231" t="str">
        <f>IF(AF46="","",VLOOKUP(AF46,【記載例】シフト記号表!$C$6:$U$35,19,FALSE))</f>
        <v/>
      </c>
      <c r="AG48" s="229">
        <f>IF(AG46="","",VLOOKUP(AG46,【記載例】シフト記号表!$C$6:$U$35,19,FALSE))</f>
        <v>7</v>
      </c>
      <c r="AH48" s="230">
        <f>IF(AH46="","",VLOOKUP(AH46,【記載例】シフト記号表!$C$6:$U$35,19,FALSE))</f>
        <v>7</v>
      </c>
      <c r="AI48" s="230" t="str">
        <f>IF(AI46="","",VLOOKUP(AI46,【記載例】シフト記号表!$C$6:$U$35,19,FALSE))</f>
        <v/>
      </c>
      <c r="AJ48" s="230">
        <f>IF(AJ46="","",VLOOKUP(AJ46,【記載例】シフト記号表!$C$6:$U$35,19,FALSE))</f>
        <v>7</v>
      </c>
      <c r="AK48" s="230">
        <f>IF(AK46="","",VLOOKUP(AK46,【記載例】シフト記号表!$C$6:$U$35,19,FALSE))</f>
        <v>7</v>
      </c>
      <c r="AL48" s="230">
        <f>IF(AL46="","",VLOOKUP(AL46,【記載例】シフト記号表!$C$6:$U$35,19,FALSE))</f>
        <v>7</v>
      </c>
      <c r="AM48" s="231" t="str">
        <f>IF(AM46="","",VLOOKUP(AM46,【記載例】シフト記号表!$C$6:$U$35,19,FALSE))</f>
        <v/>
      </c>
      <c r="AN48" s="229">
        <f>IF(AN46="","",VLOOKUP(AN46,【記載例】シフト記号表!$C$6:$U$35,19,FALSE))</f>
        <v>7</v>
      </c>
      <c r="AO48" s="230">
        <f>IF(AO46="","",VLOOKUP(AO46,【記載例】シフト記号表!$C$6:$U$35,19,FALSE))</f>
        <v>7</v>
      </c>
      <c r="AP48" s="230" t="str">
        <f>IF(AP46="","",VLOOKUP(AP46,【記載例】シフト記号表!$C$6:$U$35,19,FALSE))</f>
        <v/>
      </c>
      <c r="AQ48" s="230">
        <f>IF(AQ46="","",VLOOKUP(AQ46,【記載例】シフト記号表!$C$6:$U$35,19,FALSE))</f>
        <v>7</v>
      </c>
      <c r="AR48" s="230">
        <f>IF(AR46="","",VLOOKUP(AR46,【記載例】シフト記号表!$C$6:$U$35,19,FALSE))</f>
        <v>7</v>
      </c>
      <c r="AS48" s="230">
        <f>IF(AS46="","",VLOOKUP(AS46,【記載例】シフト記号表!$C$6:$U$35,19,FALSE))</f>
        <v>7</v>
      </c>
      <c r="AT48" s="231" t="str">
        <f>IF(AT46="","",VLOOKUP(AT46,【記載例】シフト記号表!$C$6:$U$35,19,FALSE))</f>
        <v/>
      </c>
      <c r="AU48" s="229" t="str">
        <f>IF(AU46="","",VLOOKUP(AU46,【記載例】シフト記号表!$C$6:$U$35,19,FALSE))</f>
        <v/>
      </c>
      <c r="AV48" s="230" t="str">
        <f>IF(AV46="","",VLOOKUP(AV46,【記載例】シフト記号表!$C$6:$U$35,19,FALSE))</f>
        <v/>
      </c>
      <c r="AW48" s="230" t="str">
        <f>IF(AW46="","",VLOOKUP(AW46,【記載例】シフト記号表!$C$6:$U$35,19,FALSE))</f>
        <v/>
      </c>
      <c r="AX48" s="512">
        <f>IF($BB$3="４週",SUM(S48:AT48),IF($BB$3="暦月",SUM(S48:AW48),""))</f>
        <v>140</v>
      </c>
      <c r="AY48" s="513"/>
      <c r="AZ48" s="526">
        <f>IF($BB$3="４週",AX48/4,IF($BB$3="暦月",【記載例】勤務表!AX48/(【記載例】勤務表!$BB$8/7),""))</f>
        <v>32.666666666666664</v>
      </c>
      <c r="BA48" s="527"/>
      <c r="BB48" s="490">
        <v>45017</v>
      </c>
      <c r="BC48" s="491"/>
      <c r="BD48" s="491"/>
      <c r="BE48" s="491"/>
      <c r="BF48" s="492"/>
    </row>
    <row r="49" spans="2:58" ht="20.25" customHeight="1" x14ac:dyDescent="0.4">
      <c r="B49" s="567">
        <f>B46+1</f>
        <v>10</v>
      </c>
      <c r="C49" s="375" t="s">
        <v>62</v>
      </c>
      <c r="D49" s="376"/>
      <c r="E49" s="377"/>
      <c r="F49" s="111"/>
      <c r="G49" s="296" t="s">
        <v>121</v>
      </c>
      <c r="H49" s="299" t="s">
        <v>14</v>
      </c>
      <c r="I49" s="300"/>
      <c r="J49" s="300"/>
      <c r="K49" s="301"/>
      <c r="L49" s="306" t="s">
        <v>129</v>
      </c>
      <c r="M49" s="307"/>
      <c r="N49" s="307"/>
      <c r="O49" s="308"/>
      <c r="P49" s="580" t="s">
        <v>49</v>
      </c>
      <c r="Q49" s="581"/>
      <c r="R49" s="582"/>
      <c r="S49" s="107" t="s">
        <v>158</v>
      </c>
      <c r="T49" s="108"/>
      <c r="U49" s="108" t="s">
        <v>158</v>
      </c>
      <c r="V49" s="108" t="s">
        <v>158</v>
      </c>
      <c r="W49" s="108"/>
      <c r="X49" s="108" t="s">
        <v>158</v>
      </c>
      <c r="Y49" s="109"/>
      <c r="Z49" s="107" t="s">
        <v>158</v>
      </c>
      <c r="AA49" s="108"/>
      <c r="AB49" s="108" t="s">
        <v>158</v>
      </c>
      <c r="AC49" s="108" t="s">
        <v>158</v>
      </c>
      <c r="AD49" s="108"/>
      <c r="AE49" s="108" t="s">
        <v>158</v>
      </c>
      <c r="AF49" s="109"/>
      <c r="AG49" s="107" t="s">
        <v>158</v>
      </c>
      <c r="AH49" s="108"/>
      <c r="AI49" s="108" t="s">
        <v>158</v>
      </c>
      <c r="AJ49" s="108" t="s">
        <v>158</v>
      </c>
      <c r="AK49" s="108"/>
      <c r="AL49" s="108" t="s">
        <v>158</v>
      </c>
      <c r="AM49" s="109"/>
      <c r="AN49" s="107" t="s">
        <v>158</v>
      </c>
      <c r="AO49" s="108"/>
      <c r="AP49" s="108" t="s">
        <v>158</v>
      </c>
      <c r="AQ49" s="108" t="s">
        <v>158</v>
      </c>
      <c r="AR49" s="108"/>
      <c r="AS49" s="108" t="s">
        <v>158</v>
      </c>
      <c r="AT49" s="109"/>
      <c r="AU49" s="107"/>
      <c r="AV49" s="108"/>
      <c r="AW49" s="108"/>
      <c r="AX49" s="568"/>
      <c r="AY49" s="569"/>
      <c r="AZ49" s="570"/>
      <c r="BA49" s="571"/>
      <c r="BB49" s="266" t="s">
        <v>136</v>
      </c>
      <c r="BC49" s="267"/>
      <c r="BD49" s="267"/>
      <c r="BE49" s="267"/>
      <c r="BF49" s="268"/>
    </row>
    <row r="50" spans="2:58" ht="20.25" customHeight="1" x14ac:dyDescent="0.4">
      <c r="B50" s="567"/>
      <c r="C50" s="378"/>
      <c r="D50" s="379"/>
      <c r="E50" s="380"/>
      <c r="F50" s="88"/>
      <c r="G50" s="297"/>
      <c r="H50" s="302"/>
      <c r="I50" s="300"/>
      <c r="J50" s="300"/>
      <c r="K50" s="301"/>
      <c r="L50" s="309"/>
      <c r="M50" s="310"/>
      <c r="N50" s="310"/>
      <c r="O50" s="311"/>
      <c r="P50" s="502" t="s">
        <v>15</v>
      </c>
      <c r="Q50" s="503"/>
      <c r="R50" s="504"/>
      <c r="S50" s="226">
        <f>IF(S49="","",VLOOKUP(S49,【記載例】シフト記号表!$C$6:$K$35,9,FALSE))</f>
        <v>4</v>
      </c>
      <c r="T50" s="227" t="str">
        <f>IF(T49="","",VLOOKUP(T49,【記載例】シフト記号表!$C$6:$K$35,9,FALSE))</f>
        <v/>
      </c>
      <c r="U50" s="227">
        <f>IF(U49="","",VLOOKUP(U49,【記載例】シフト記号表!$C$6:$K$35,9,FALSE))</f>
        <v>4</v>
      </c>
      <c r="V50" s="227">
        <f>IF(V49="","",VLOOKUP(V49,【記載例】シフト記号表!$C$6:$K$35,9,FALSE))</f>
        <v>4</v>
      </c>
      <c r="W50" s="227" t="str">
        <f>IF(W49="","",VLOOKUP(W49,【記載例】シフト記号表!$C$6:$K$35,9,FALSE))</f>
        <v/>
      </c>
      <c r="X50" s="227">
        <f>IF(X49="","",VLOOKUP(X49,【記載例】シフト記号表!$C$6:$K$35,9,FALSE))</f>
        <v>4</v>
      </c>
      <c r="Y50" s="228" t="str">
        <f>IF(Y49="","",VLOOKUP(Y49,【記載例】シフト記号表!$C$6:$K$35,9,FALSE))</f>
        <v/>
      </c>
      <c r="Z50" s="226">
        <f>IF(Z49="","",VLOOKUP(Z49,【記載例】シフト記号表!$C$6:$K$35,9,FALSE))</f>
        <v>4</v>
      </c>
      <c r="AA50" s="227" t="str">
        <f>IF(AA49="","",VLOOKUP(AA49,【記載例】シフト記号表!$C$6:$K$35,9,FALSE))</f>
        <v/>
      </c>
      <c r="AB50" s="227">
        <f>IF(AB49="","",VLOOKUP(AB49,【記載例】シフト記号表!$C$6:$K$35,9,FALSE))</f>
        <v>4</v>
      </c>
      <c r="AC50" s="227">
        <f>IF(AC49="","",VLOOKUP(AC49,【記載例】シフト記号表!$C$6:$K$35,9,FALSE))</f>
        <v>4</v>
      </c>
      <c r="AD50" s="227" t="str">
        <f>IF(AD49="","",VLOOKUP(AD49,【記載例】シフト記号表!$C$6:$K$35,9,FALSE))</f>
        <v/>
      </c>
      <c r="AE50" s="227">
        <f>IF(AE49="","",VLOOKUP(AE49,【記載例】シフト記号表!$C$6:$K$35,9,FALSE))</f>
        <v>4</v>
      </c>
      <c r="AF50" s="228" t="str">
        <f>IF(AF49="","",VLOOKUP(AF49,【記載例】シフト記号表!$C$6:$K$35,9,FALSE))</f>
        <v/>
      </c>
      <c r="AG50" s="226">
        <f>IF(AG49="","",VLOOKUP(AG49,【記載例】シフト記号表!$C$6:$K$35,9,FALSE))</f>
        <v>4</v>
      </c>
      <c r="AH50" s="227" t="str">
        <f>IF(AH49="","",VLOOKUP(AH49,【記載例】シフト記号表!$C$6:$K$35,9,FALSE))</f>
        <v/>
      </c>
      <c r="AI50" s="227">
        <f>IF(AI49="","",VLOOKUP(AI49,【記載例】シフト記号表!$C$6:$K$35,9,FALSE))</f>
        <v>4</v>
      </c>
      <c r="AJ50" s="227">
        <f>IF(AJ49="","",VLOOKUP(AJ49,【記載例】シフト記号表!$C$6:$K$35,9,FALSE))</f>
        <v>4</v>
      </c>
      <c r="AK50" s="227" t="str">
        <f>IF(AK49="","",VLOOKUP(AK49,【記載例】シフト記号表!$C$6:$K$35,9,FALSE))</f>
        <v/>
      </c>
      <c r="AL50" s="227">
        <f>IF(AL49="","",VLOOKUP(AL49,【記載例】シフト記号表!$C$6:$K$35,9,FALSE))</f>
        <v>4</v>
      </c>
      <c r="AM50" s="228" t="str">
        <f>IF(AM49="","",VLOOKUP(AM49,【記載例】シフト記号表!$C$6:$K$35,9,FALSE))</f>
        <v/>
      </c>
      <c r="AN50" s="226">
        <f>IF(AN49="","",VLOOKUP(AN49,【記載例】シフト記号表!$C$6:$K$35,9,FALSE))</f>
        <v>4</v>
      </c>
      <c r="AO50" s="227" t="str">
        <f>IF(AO49="","",VLOOKUP(AO49,【記載例】シフト記号表!$C$6:$K$35,9,FALSE))</f>
        <v/>
      </c>
      <c r="AP50" s="227">
        <f>IF(AP49="","",VLOOKUP(AP49,【記載例】シフト記号表!$C$6:$K$35,9,FALSE))</f>
        <v>4</v>
      </c>
      <c r="AQ50" s="227">
        <f>IF(AQ49="","",VLOOKUP(AQ49,【記載例】シフト記号表!$C$6:$K$35,9,FALSE))</f>
        <v>4</v>
      </c>
      <c r="AR50" s="227" t="str">
        <f>IF(AR49="","",VLOOKUP(AR49,【記載例】シフト記号表!$C$6:$K$35,9,FALSE))</f>
        <v/>
      </c>
      <c r="AS50" s="227">
        <f>IF(AS49="","",VLOOKUP(AS49,【記載例】シフト記号表!$C$6:$K$35,9,FALSE))</f>
        <v>4</v>
      </c>
      <c r="AT50" s="228" t="str">
        <f>IF(AT49="","",VLOOKUP(AT49,【記載例】シフト記号表!$C$6:$K$35,9,FALSE))</f>
        <v/>
      </c>
      <c r="AU50" s="226" t="str">
        <f>IF(AU49="","",VLOOKUP(AU49,【記載例】シフト記号表!$C$6:$K$35,9,FALSE))</f>
        <v/>
      </c>
      <c r="AV50" s="227" t="str">
        <f>IF(AV49="","",VLOOKUP(AV49,【記載例】シフト記号表!$C$6:$K$35,9,FALSE))</f>
        <v/>
      </c>
      <c r="AW50" s="227" t="str">
        <f>IF(AW49="","",VLOOKUP(AW49,【記載例】シフト記号表!$C$6:$K$35,9,FALSE))</f>
        <v/>
      </c>
      <c r="AX50" s="505">
        <f>IF($BB$3="４週",SUM(S50:AT50),IF($BB$3="暦月",SUM(S50:AW50),""))</f>
        <v>64</v>
      </c>
      <c r="AY50" s="506"/>
      <c r="AZ50" s="507">
        <f>IF($BB$3="４週",AX50/4,IF($BB$3="暦月",【記載例】勤務表!AX50/(【記載例】勤務表!$BB$8/7),""))</f>
        <v>14.933333333333334</v>
      </c>
      <c r="BA50" s="508"/>
      <c r="BB50" s="269"/>
      <c r="BC50" s="270"/>
      <c r="BD50" s="270"/>
      <c r="BE50" s="270"/>
      <c r="BF50" s="271"/>
    </row>
    <row r="51" spans="2:58" ht="20.25" customHeight="1" x14ac:dyDescent="0.4">
      <c r="B51" s="567"/>
      <c r="C51" s="381"/>
      <c r="D51" s="382"/>
      <c r="E51" s="383"/>
      <c r="F51" s="88" t="str">
        <f>C49</f>
        <v>機能訓練指導員</v>
      </c>
      <c r="G51" s="384"/>
      <c r="H51" s="302"/>
      <c r="I51" s="300"/>
      <c r="J51" s="300"/>
      <c r="K51" s="301"/>
      <c r="L51" s="371"/>
      <c r="M51" s="372"/>
      <c r="N51" s="372"/>
      <c r="O51" s="373"/>
      <c r="P51" s="509" t="s">
        <v>50</v>
      </c>
      <c r="Q51" s="510"/>
      <c r="R51" s="511"/>
      <c r="S51" s="229">
        <f>IF(S49="","",VLOOKUP(S49,【記載例】シフト記号表!$C$6:$U$35,19,FALSE))</f>
        <v>3</v>
      </c>
      <c r="T51" s="230" t="str">
        <f>IF(T49="","",VLOOKUP(T49,【記載例】シフト記号表!$C$6:$U$35,19,FALSE))</f>
        <v/>
      </c>
      <c r="U51" s="230">
        <f>IF(U49="","",VLOOKUP(U49,【記載例】シフト記号表!$C$6:$U$35,19,FALSE))</f>
        <v>3</v>
      </c>
      <c r="V51" s="230">
        <f>IF(V49="","",VLOOKUP(V49,【記載例】シフト記号表!$C$6:$U$35,19,FALSE))</f>
        <v>3</v>
      </c>
      <c r="W51" s="230" t="str">
        <f>IF(W49="","",VLOOKUP(W49,【記載例】シフト記号表!$C$6:$U$35,19,FALSE))</f>
        <v/>
      </c>
      <c r="X51" s="230">
        <f>IF(X49="","",VLOOKUP(X49,【記載例】シフト記号表!$C$6:$U$35,19,FALSE))</f>
        <v>3</v>
      </c>
      <c r="Y51" s="231" t="str">
        <f>IF(Y49="","",VLOOKUP(Y49,【記載例】シフト記号表!$C$6:$U$35,19,FALSE))</f>
        <v/>
      </c>
      <c r="Z51" s="229">
        <f>IF(Z49="","",VLOOKUP(Z49,【記載例】シフト記号表!$C$6:$U$35,19,FALSE))</f>
        <v>3</v>
      </c>
      <c r="AA51" s="230" t="str">
        <f>IF(AA49="","",VLOOKUP(AA49,【記載例】シフト記号表!$C$6:$U$35,19,FALSE))</f>
        <v/>
      </c>
      <c r="AB51" s="230">
        <f>IF(AB49="","",VLOOKUP(AB49,【記載例】シフト記号表!$C$6:$U$35,19,FALSE))</f>
        <v>3</v>
      </c>
      <c r="AC51" s="230">
        <f>IF(AC49="","",VLOOKUP(AC49,【記載例】シフト記号表!$C$6:$U$35,19,FALSE))</f>
        <v>3</v>
      </c>
      <c r="AD51" s="230" t="str">
        <f>IF(AD49="","",VLOOKUP(AD49,【記載例】シフト記号表!$C$6:$U$35,19,FALSE))</f>
        <v/>
      </c>
      <c r="AE51" s="230">
        <f>IF(AE49="","",VLOOKUP(AE49,【記載例】シフト記号表!$C$6:$U$35,19,FALSE))</f>
        <v>3</v>
      </c>
      <c r="AF51" s="231" t="str">
        <f>IF(AF49="","",VLOOKUP(AF49,【記載例】シフト記号表!$C$6:$U$35,19,FALSE))</f>
        <v/>
      </c>
      <c r="AG51" s="229">
        <f>IF(AG49="","",VLOOKUP(AG49,【記載例】シフト記号表!$C$6:$U$35,19,FALSE))</f>
        <v>3</v>
      </c>
      <c r="AH51" s="230" t="str">
        <f>IF(AH49="","",VLOOKUP(AH49,【記載例】シフト記号表!$C$6:$U$35,19,FALSE))</f>
        <v/>
      </c>
      <c r="AI51" s="230">
        <f>IF(AI49="","",VLOOKUP(AI49,【記載例】シフト記号表!$C$6:$U$35,19,FALSE))</f>
        <v>3</v>
      </c>
      <c r="AJ51" s="230">
        <f>IF(AJ49="","",VLOOKUP(AJ49,【記載例】シフト記号表!$C$6:$U$35,19,FALSE))</f>
        <v>3</v>
      </c>
      <c r="AK51" s="230" t="str">
        <f>IF(AK49="","",VLOOKUP(AK49,【記載例】シフト記号表!$C$6:$U$35,19,FALSE))</f>
        <v/>
      </c>
      <c r="AL51" s="230">
        <f>IF(AL49="","",VLOOKUP(AL49,【記載例】シフト記号表!$C$6:$U$35,19,FALSE))</f>
        <v>3</v>
      </c>
      <c r="AM51" s="231" t="str">
        <f>IF(AM49="","",VLOOKUP(AM49,【記載例】シフト記号表!$C$6:$U$35,19,FALSE))</f>
        <v/>
      </c>
      <c r="AN51" s="229">
        <f>IF(AN49="","",VLOOKUP(AN49,【記載例】シフト記号表!$C$6:$U$35,19,FALSE))</f>
        <v>3</v>
      </c>
      <c r="AO51" s="230" t="str">
        <f>IF(AO49="","",VLOOKUP(AO49,【記載例】シフト記号表!$C$6:$U$35,19,FALSE))</f>
        <v/>
      </c>
      <c r="AP51" s="230">
        <f>IF(AP49="","",VLOOKUP(AP49,【記載例】シフト記号表!$C$6:$U$35,19,FALSE))</f>
        <v>3</v>
      </c>
      <c r="AQ51" s="230">
        <f>IF(AQ49="","",VLOOKUP(AQ49,【記載例】シフト記号表!$C$6:$U$35,19,FALSE))</f>
        <v>3</v>
      </c>
      <c r="AR51" s="230" t="str">
        <f>IF(AR49="","",VLOOKUP(AR49,【記載例】シフト記号表!$C$6:$U$35,19,FALSE))</f>
        <v/>
      </c>
      <c r="AS51" s="230">
        <f>IF(AS49="","",VLOOKUP(AS49,【記載例】シフト記号表!$C$6:$U$35,19,FALSE))</f>
        <v>3</v>
      </c>
      <c r="AT51" s="231" t="str">
        <f>IF(AT49="","",VLOOKUP(AT49,【記載例】シフト記号表!$C$6:$U$35,19,FALSE))</f>
        <v/>
      </c>
      <c r="AU51" s="229" t="str">
        <f>IF(AU49="","",VLOOKUP(AU49,【記載例】シフト記号表!$C$6:$U$35,19,FALSE))</f>
        <v/>
      </c>
      <c r="AV51" s="230" t="str">
        <f>IF(AV49="","",VLOOKUP(AV49,【記載例】シフト記号表!$C$6:$U$35,19,FALSE))</f>
        <v/>
      </c>
      <c r="AW51" s="230" t="str">
        <f>IF(AW49="","",VLOOKUP(AW49,【記載例】シフト記号表!$C$6:$U$35,19,FALSE))</f>
        <v/>
      </c>
      <c r="AX51" s="512">
        <f>IF($BB$3="４週",SUM(S51:AT51),IF($BB$3="暦月",SUM(S51:AW51),""))</f>
        <v>48</v>
      </c>
      <c r="AY51" s="513"/>
      <c r="AZ51" s="526">
        <f>IF($BB$3="４週",AX51/4,IF($BB$3="暦月",【記載例】勤務表!AX51/(【記載例】勤務表!$BB$8/7),""))</f>
        <v>11.200000000000001</v>
      </c>
      <c r="BA51" s="527"/>
      <c r="BB51" s="490">
        <v>43922</v>
      </c>
      <c r="BC51" s="491"/>
      <c r="BD51" s="491"/>
      <c r="BE51" s="491"/>
      <c r="BF51" s="492"/>
    </row>
    <row r="52" spans="2:58" ht="20.25" customHeight="1" x14ac:dyDescent="0.4">
      <c r="B52" s="567">
        <f>B49+1</f>
        <v>11</v>
      </c>
      <c r="C52" s="375" t="s">
        <v>62</v>
      </c>
      <c r="D52" s="376"/>
      <c r="E52" s="377"/>
      <c r="F52" s="111"/>
      <c r="G52" s="296" t="s">
        <v>182</v>
      </c>
      <c r="H52" s="299" t="s">
        <v>14</v>
      </c>
      <c r="I52" s="300"/>
      <c r="J52" s="300"/>
      <c r="K52" s="301"/>
      <c r="L52" s="306" t="s">
        <v>131</v>
      </c>
      <c r="M52" s="307"/>
      <c r="N52" s="307"/>
      <c r="O52" s="308"/>
      <c r="P52" s="580" t="s">
        <v>49</v>
      </c>
      <c r="Q52" s="581"/>
      <c r="R52" s="582"/>
      <c r="S52" s="107"/>
      <c r="T52" s="108" t="s">
        <v>158</v>
      </c>
      <c r="U52" s="108"/>
      <c r="V52" s="108"/>
      <c r="W52" s="108" t="s">
        <v>158</v>
      </c>
      <c r="X52" s="108"/>
      <c r="Y52" s="109" t="s">
        <v>158</v>
      </c>
      <c r="Z52" s="107"/>
      <c r="AA52" s="108" t="s">
        <v>158</v>
      </c>
      <c r="AB52" s="108"/>
      <c r="AC52" s="108"/>
      <c r="AD52" s="108" t="s">
        <v>158</v>
      </c>
      <c r="AE52" s="108"/>
      <c r="AF52" s="109" t="s">
        <v>158</v>
      </c>
      <c r="AG52" s="107"/>
      <c r="AH52" s="108" t="s">
        <v>158</v>
      </c>
      <c r="AI52" s="108"/>
      <c r="AJ52" s="108"/>
      <c r="AK52" s="108" t="s">
        <v>158</v>
      </c>
      <c r="AL52" s="108"/>
      <c r="AM52" s="109" t="s">
        <v>158</v>
      </c>
      <c r="AN52" s="107"/>
      <c r="AO52" s="108" t="s">
        <v>158</v>
      </c>
      <c r="AP52" s="108"/>
      <c r="AQ52" s="108"/>
      <c r="AR52" s="108" t="s">
        <v>158</v>
      </c>
      <c r="AS52" s="108"/>
      <c r="AT52" s="109" t="s">
        <v>158</v>
      </c>
      <c r="AU52" s="107"/>
      <c r="AV52" s="108"/>
      <c r="AW52" s="108"/>
      <c r="AX52" s="568"/>
      <c r="AY52" s="569"/>
      <c r="AZ52" s="570"/>
      <c r="BA52" s="571"/>
      <c r="BB52" s="266" t="s">
        <v>5</v>
      </c>
      <c r="BC52" s="267"/>
      <c r="BD52" s="267"/>
      <c r="BE52" s="267"/>
      <c r="BF52" s="268"/>
    </row>
    <row r="53" spans="2:58" ht="20.25" customHeight="1" x14ac:dyDescent="0.4">
      <c r="B53" s="567"/>
      <c r="C53" s="378"/>
      <c r="D53" s="379"/>
      <c r="E53" s="380"/>
      <c r="F53" s="88"/>
      <c r="G53" s="297"/>
      <c r="H53" s="302"/>
      <c r="I53" s="300"/>
      <c r="J53" s="300"/>
      <c r="K53" s="301"/>
      <c r="L53" s="309"/>
      <c r="M53" s="310"/>
      <c r="N53" s="310"/>
      <c r="O53" s="311"/>
      <c r="P53" s="502" t="s">
        <v>15</v>
      </c>
      <c r="Q53" s="503"/>
      <c r="R53" s="504"/>
      <c r="S53" s="226" t="str">
        <f>IF(S52="","",VLOOKUP(S52,【記載例】シフト記号表!$C$6:$K$35,9,FALSE))</f>
        <v/>
      </c>
      <c r="T53" s="227">
        <f>IF(T52="","",VLOOKUP(T52,【記載例】シフト記号表!$C$6:$K$35,9,FALSE))</f>
        <v>4</v>
      </c>
      <c r="U53" s="227" t="str">
        <f>IF(U52="","",VLOOKUP(U52,【記載例】シフト記号表!$C$6:$K$35,9,FALSE))</f>
        <v/>
      </c>
      <c r="V53" s="227" t="str">
        <f>IF(V52="","",VLOOKUP(V52,【記載例】シフト記号表!$C$6:$K$35,9,FALSE))</f>
        <v/>
      </c>
      <c r="W53" s="227">
        <f>IF(W52="","",VLOOKUP(W52,【記載例】シフト記号表!$C$6:$K$35,9,FALSE))</f>
        <v>4</v>
      </c>
      <c r="X53" s="227" t="str">
        <f>IF(X52="","",VLOOKUP(X52,【記載例】シフト記号表!$C$6:$K$35,9,FALSE))</f>
        <v/>
      </c>
      <c r="Y53" s="228">
        <f>IF(Y52="","",VLOOKUP(Y52,【記載例】シフト記号表!$C$6:$K$35,9,FALSE))</f>
        <v>4</v>
      </c>
      <c r="Z53" s="226" t="str">
        <f>IF(Z52="","",VLOOKUP(Z52,【記載例】シフト記号表!$C$6:$K$35,9,FALSE))</f>
        <v/>
      </c>
      <c r="AA53" s="227">
        <f>IF(AA52="","",VLOOKUP(AA52,【記載例】シフト記号表!$C$6:$K$35,9,FALSE))</f>
        <v>4</v>
      </c>
      <c r="AB53" s="227" t="str">
        <f>IF(AB52="","",VLOOKUP(AB52,【記載例】シフト記号表!$C$6:$K$35,9,FALSE))</f>
        <v/>
      </c>
      <c r="AC53" s="227" t="str">
        <f>IF(AC52="","",VLOOKUP(AC52,【記載例】シフト記号表!$C$6:$K$35,9,FALSE))</f>
        <v/>
      </c>
      <c r="AD53" s="227">
        <f>IF(AD52="","",VLOOKUP(AD52,【記載例】シフト記号表!$C$6:$K$35,9,FALSE))</f>
        <v>4</v>
      </c>
      <c r="AE53" s="227" t="str">
        <f>IF(AE52="","",VLOOKUP(AE52,【記載例】シフト記号表!$C$6:$K$35,9,FALSE))</f>
        <v/>
      </c>
      <c r="AF53" s="228">
        <f>IF(AF52="","",VLOOKUP(AF52,【記載例】シフト記号表!$C$6:$K$35,9,FALSE))</f>
        <v>4</v>
      </c>
      <c r="AG53" s="226" t="str">
        <f>IF(AG52="","",VLOOKUP(AG52,【記載例】シフト記号表!$C$6:$K$35,9,FALSE))</f>
        <v/>
      </c>
      <c r="AH53" s="227">
        <f>IF(AH52="","",VLOOKUP(AH52,【記載例】シフト記号表!$C$6:$K$35,9,FALSE))</f>
        <v>4</v>
      </c>
      <c r="AI53" s="227" t="str">
        <f>IF(AI52="","",VLOOKUP(AI52,【記載例】シフト記号表!$C$6:$K$35,9,FALSE))</f>
        <v/>
      </c>
      <c r="AJ53" s="227" t="str">
        <f>IF(AJ52="","",VLOOKUP(AJ52,【記載例】シフト記号表!$C$6:$K$35,9,FALSE))</f>
        <v/>
      </c>
      <c r="AK53" s="227">
        <f>IF(AK52="","",VLOOKUP(AK52,【記載例】シフト記号表!$C$6:$K$35,9,FALSE))</f>
        <v>4</v>
      </c>
      <c r="AL53" s="227" t="str">
        <f>IF(AL52="","",VLOOKUP(AL52,【記載例】シフト記号表!$C$6:$K$35,9,FALSE))</f>
        <v/>
      </c>
      <c r="AM53" s="228">
        <f>IF(AM52="","",VLOOKUP(AM52,【記載例】シフト記号表!$C$6:$K$35,9,FALSE))</f>
        <v>4</v>
      </c>
      <c r="AN53" s="226" t="str">
        <f>IF(AN52="","",VLOOKUP(AN52,【記載例】シフト記号表!$C$6:$K$35,9,FALSE))</f>
        <v/>
      </c>
      <c r="AO53" s="227">
        <f>IF(AO52="","",VLOOKUP(AO52,【記載例】シフト記号表!$C$6:$K$35,9,FALSE))</f>
        <v>4</v>
      </c>
      <c r="AP53" s="227" t="str">
        <f>IF(AP52="","",VLOOKUP(AP52,【記載例】シフト記号表!$C$6:$K$35,9,FALSE))</f>
        <v/>
      </c>
      <c r="AQ53" s="227" t="str">
        <f>IF(AQ52="","",VLOOKUP(AQ52,【記載例】シフト記号表!$C$6:$K$35,9,FALSE))</f>
        <v/>
      </c>
      <c r="AR53" s="227">
        <f>IF(AR52="","",VLOOKUP(AR52,【記載例】シフト記号表!$C$6:$K$35,9,FALSE))</f>
        <v>4</v>
      </c>
      <c r="AS53" s="227" t="str">
        <f>IF(AS52="","",VLOOKUP(AS52,【記載例】シフト記号表!$C$6:$K$35,9,FALSE))</f>
        <v/>
      </c>
      <c r="AT53" s="228">
        <f>IF(AT52="","",VLOOKUP(AT52,【記載例】シフト記号表!$C$6:$K$35,9,FALSE))</f>
        <v>4</v>
      </c>
      <c r="AU53" s="226" t="str">
        <f>IF(AU52="","",VLOOKUP(AU52,【記載例】シフト記号表!$C$6:$K$35,9,FALSE))</f>
        <v/>
      </c>
      <c r="AV53" s="227" t="str">
        <f>IF(AV52="","",VLOOKUP(AV52,【記載例】シフト記号表!$C$6:$K$35,9,FALSE))</f>
        <v/>
      </c>
      <c r="AW53" s="227" t="str">
        <f>IF(AW52="","",VLOOKUP(AW52,【記載例】シフト記号表!$C$6:$K$35,9,FALSE))</f>
        <v/>
      </c>
      <c r="AX53" s="505">
        <f>IF($BB$3="４週",SUM(S53:AT53),IF($BB$3="暦月",SUM(S53:AW53),""))</f>
        <v>48</v>
      </c>
      <c r="AY53" s="506"/>
      <c r="AZ53" s="507">
        <f>IF($BB$3="４週",AX53/4,IF($BB$3="暦月",【記載例】勤務表!AX53/(【記載例】勤務表!$BB$8/7),""))</f>
        <v>11.200000000000001</v>
      </c>
      <c r="BA53" s="508"/>
      <c r="BB53" s="269"/>
      <c r="BC53" s="270"/>
      <c r="BD53" s="270"/>
      <c r="BE53" s="270"/>
      <c r="BF53" s="271"/>
    </row>
    <row r="54" spans="2:58" ht="20.25" customHeight="1" x14ac:dyDescent="0.4">
      <c r="B54" s="567"/>
      <c r="C54" s="381"/>
      <c r="D54" s="382"/>
      <c r="E54" s="383"/>
      <c r="F54" s="88" t="str">
        <f>C52</f>
        <v>機能訓練指導員</v>
      </c>
      <c r="G54" s="384"/>
      <c r="H54" s="302"/>
      <c r="I54" s="300"/>
      <c r="J54" s="300"/>
      <c r="K54" s="301"/>
      <c r="L54" s="371"/>
      <c r="M54" s="372"/>
      <c r="N54" s="372"/>
      <c r="O54" s="373"/>
      <c r="P54" s="509" t="s">
        <v>50</v>
      </c>
      <c r="Q54" s="510"/>
      <c r="R54" s="511"/>
      <c r="S54" s="229" t="str">
        <f>IF(S52="","",VLOOKUP(S52,【記載例】シフト記号表!$C$6:$U$35,19,FALSE))</f>
        <v/>
      </c>
      <c r="T54" s="230">
        <f>IF(T52="","",VLOOKUP(T52,【記載例】シフト記号表!$C$6:$U$35,19,FALSE))</f>
        <v>3</v>
      </c>
      <c r="U54" s="230" t="str">
        <f>IF(U52="","",VLOOKUP(U52,【記載例】シフト記号表!$C$6:$U$35,19,FALSE))</f>
        <v/>
      </c>
      <c r="V54" s="230" t="str">
        <f>IF(V52="","",VLOOKUP(V52,【記載例】シフト記号表!$C$6:$U$35,19,FALSE))</f>
        <v/>
      </c>
      <c r="W54" s="230">
        <f>IF(W52="","",VLOOKUP(W52,【記載例】シフト記号表!$C$6:$U$35,19,FALSE))</f>
        <v>3</v>
      </c>
      <c r="X54" s="230" t="str">
        <f>IF(X52="","",VLOOKUP(X52,【記載例】シフト記号表!$C$6:$U$35,19,FALSE))</f>
        <v/>
      </c>
      <c r="Y54" s="231">
        <f>IF(Y52="","",VLOOKUP(Y52,【記載例】シフト記号表!$C$6:$U$35,19,FALSE))</f>
        <v>3</v>
      </c>
      <c r="Z54" s="229" t="str">
        <f>IF(Z52="","",VLOOKUP(Z52,【記載例】シフト記号表!$C$6:$U$35,19,FALSE))</f>
        <v/>
      </c>
      <c r="AA54" s="230">
        <f>IF(AA52="","",VLOOKUP(AA52,【記載例】シフト記号表!$C$6:$U$35,19,FALSE))</f>
        <v>3</v>
      </c>
      <c r="AB54" s="230" t="str">
        <f>IF(AB52="","",VLOOKUP(AB52,【記載例】シフト記号表!$C$6:$U$35,19,FALSE))</f>
        <v/>
      </c>
      <c r="AC54" s="230" t="str">
        <f>IF(AC52="","",VLOOKUP(AC52,【記載例】シフト記号表!$C$6:$U$35,19,FALSE))</f>
        <v/>
      </c>
      <c r="AD54" s="230">
        <f>IF(AD52="","",VLOOKUP(AD52,【記載例】シフト記号表!$C$6:$U$35,19,FALSE))</f>
        <v>3</v>
      </c>
      <c r="AE54" s="230" t="str">
        <f>IF(AE52="","",VLOOKUP(AE52,【記載例】シフト記号表!$C$6:$U$35,19,FALSE))</f>
        <v/>
      </c>
      <c r="AF54" s="231">
        <f>IF(AF52="","",VLOOKUP(AF52,【記載例】シフト記号表!$C$6:$U$35,19,FALSE))</f>
        <v>3</v>
      </c>
      <c r="AG54" s="229" t="str">
        <f>IF(AG52="","",VLOOKUP(AG52,【記載例】シフト記号表!$C$6:$U$35,19,FALSE))</f>
        <v/>
      </c>
      <c r="AH54" s="230">
        <f>IF(AH52="","",VLOOKUP(AH52,【記載例】シフト記号表!$C$6:$U$35,19,FALSE))</f>
        <v>3</v>
      </c>
      <c r="AI54" s="230" t="str">
        <f>IF(AI52="","",VLOOKUP(AI52,【記載例】シフト記号表!$C$6:$U$35,19,FALSE))</f>
        <v/>
      </c>
      <c r="AJ54" s="230" t="str">
        <f>IF(AJ52="","",VLOOKUP(AJ52,【記載例】シフト記号表!$C$6:$U$35,19,FALSE))</f>
        <v/>
      </c>
      <c r="AK54" s="230">
        <f>IF(AK52="","",VLOOKUP(AK52,【記載例】シフト記号表!$C$6:$U$35,19,FALSE))</f>
        <v>3</v>
      </c>
      <c r="AL54" s="230" t="str">
        <f>IF(AL52="","",VLOOKUP(AL52,【記載例】シフト記号表!$C$6:$U$35,19,FALSE))</f>
        <v/>
      </c>
      <c r="AM54" s="231">
        <f>IF(AM52="","",VLOOKUP(AM52,【記載例】シフト記号表!$C$6:$U$35,19,FALSE))</f>
        <v>3</v>
      </c>
      <c r="AN54" s="229" t="str">
        <f>IF(AN52="","",VLOOKUP(AN52,【記載例】シフト記号表!$C$6:$U$35,19,FALSE))</f>
        <v/>
      </c>
      <c r="AO54" s="230">
        <f>IF(AO52="","",VLOOKUP(AO52,【記載例】シフト記号表!$C$6:$U$35,19,FALSE))</f>
        <v>3</v>
      </c>
      <c r="AP54" s="230" t="str">
        <f>IF(AP52="","",VLOOKUP(AP52,【記載例】シフト記号表!$C$6:$U$35,19,FALSE))</f>
        <v/>
      </c>
      <c r="AQ54" s="230" t="str">
        <f>IF(AQ52="","",VLOOKUP(AQ52,【記載例】シフト記号表!$C$6:$U$35,19,FALSE))</f>
        <v/>
      </c>
      <c r="AR54" s="230">
        <f>IF(AR52="","",VLOOKUP(AR52,【記載例】シフト記号表!$C$6:$U$35,19,FALSE))</f>
        <v>3</v>
      </c>
      <c r="AS54" s="230" t="str">
        <f>IF(AS52="","",VLOOKUP(AS52,【記載例】シフト記号表!$C$6:$U$35,19,FALSE))</f>
        <v/>
      </c>
      <c r="AT54" s="231">
        <f>IF(AT52="","",VLOOKUP(AT52,【記載例】シフト記号表!$C$6:$U$35,19,FALSE))</f>
        <v>3</v>
      </c>
      <c r="AU54" s="229" t="str">
        <f>IF(AU52="","",VLOOKUP(AU52,【記載例】シフト記号表!$C$6:$U$35,19,FALSE))</f>
        <v/>
      </c>
      <c r="AV54" s="230" t="str">
        <f>IF(AV52="","",VLOOKUP(AV52,【記載例】シフト記号表!$C$6:$U$35,19,FALSE))</f>
        <v/>
      </c>
      <c r="AW54" s="230" t="str">
        <f>IF(AW52="","",VLOOKUP(AW52,【記載例】シフト記号表!$C$6:$U$35,19,FALSE))</f>
        <v/>
      </c>
      <c r="AX54" s="512">
        <f>IF($BB$3="４週",SUM(S54:AT54),IF($BB$3="暦月",SUM(S54:AW54),""))</f>
        <v>36</v>
      </c>
      <c r="AY54" s="513"/>
      <c r="AZ54" s="526">
        <f>IF($BB$3="４週",AX54/4,IF($BB$3="暦月",【記載例】勤務表!AX54/(【記載例】勤務表!$BB$8/7),""))</f>
        <v>8.4</v>
      </c>
      <c r="BA54" s="527"/>
      <c r="BB54" s="490">
        <v>45017</v>
      </c>
      <c r="BC54" s="491"/>
      <c r="BD54" s="491"/>
      <c r="BE54" s="491"/>
      <c r="BF54" s="492"/>
    </row>
    <row r="55" spans="2:58" ht="20.25" customHeight="1" x14ac:dyDescent="0.4">
      <c r="B55" s="567">
        <f>B52+1</f>
        <v>12</v>
      </c>
      <c r="C55" s="375"/>
      <c r="D55" s="376"/>
      <c r="E55" s="377"/>
      <c r="F55" s="111"/>
      <c r="G55" s="296"/>
      <c r="H55" s="299"/>
      <c r="I55" s="300"/>
      <c r="J55" s="300"/>
      <c r="K55" s="301"/>
      <c r="L55" s="306"/>
      <c r="M55" s="307"/>
      <c r="N55" s="307"/>
      <c r="O55" s="308"/>
      <c r="P55" s="580" t="s">
        <v>49</v>
      </c>
      <c r="Q55" s="581"/>
      <c r="R55" s="582"/>
      <c r="S55" s="107"/>
      <c r="T55" s="108"/>
      <c r="U55" s="108"/>
      <c r="V55" s="108"/>
      <c r="W55" s="108"/>
      <c r="X55" s="108"/>
      <c r="Y55" s="109"/>
      <c r="Z55" s="107"/>
      <c r="AA55" s="108"/>
      <c r="AB55" s="108"/>
      <c r="AC55" s="108"/>
      <c r="AD55" s="108"/>
      <c r="AE55" s="108"/>
      <c r="AF55" s="109"/>
      <c r="AG55" s="107"/>
      <c r="AH55" s="108"/>
      <c r="AI55" s="108"/>
      <c r="AJ55" s="108"/>
      <c r="AK55" s="108"/>
      <c r="AL55" s="108"/>
      <c r="AM55" s="109"/>
      <c r="AN55" s="107"/>
      <c r="AO55" s="108"/>
      <c r="AP55" s="108"/>
      <c r="AQ55" s="108"/>
      <c r="AR55" s="108"/>
      <c r="AS55" s="108"/>
      <c r="AT55" s="109"/>
      <c r="AU55" s="107"/>
      <c r="AV55" s="108"/>
      <c r="AW55" s="108"/>
      <c r="AX55" s="568"/>
      <c r="AY55" s="569"/>
      <c r="AZ55" s="570"/>
      <c r="BA55" s="571"/>
      <c r="BB55" s="493"/>
      <c r="BC55" s="307"/>
      <c r="BD55" s="307"/>
      <c r="BE55" s="307"/>
      <c r="BF55" s="308"/>
    </row>
    <row r="56" spans="2:58" ht="20.25" customHeight="1" x14ac:dyDescent="0.4">
      <c r="B56" s="567"/>
      <c r="C56" s="378"/>
      <c r="D56" s="379"/>
      <c r="E56" s="380"/>
      <c r="F56" s="88"/>
      <c r="G56" s="297"/>
      <c r="H56" s="302"/>
      <c r="I56" s="300"/>
      <c r="J56" s="300"/>
      <c r="K56" s="301"/>
      <c r="L56" s="309"/>
      <c r="M56" s="310"/>
      <c r="N56" s="310"/>
      <c r="O56" s="311"/>
      <c r="P56" s="502" t="s">
        <v>15</v>
      </c>
      <c r="Q56" s="503"/>
      <c r="R56" s="504"/>
      <c r="S56" s="226" t="str">
        <f>IF(S55="","",VLOOKUP(S55,【記載例】シフト記号表!$C$6:$K$35,9,FALSE))</f>
        <v/>
      </c>
      <c r="T56" s="227" t="str">
        <f>IF(T55="","",VLOOKUP(T55,【記載例】シフト記号表!$C$6:$K$35,9,FALSE))</f>
        <v/>
      </c>
      <c r="U56" s="227" t="str">
        <f>IF(U55="","",VLOOKUP(U55,【記載例】シフト記号表!$C$6:$K$35,9,FALSE))</f>
        <v/>
      </c>
      <c r="V56" s="227" t="str">
        <f>IF(V55="","",VLOOKUP(V55,【記載例】シフト記号表!$C$6:$K$35,9,FALSE))</f>
        <v/>
      </c>
      <c r="W56" s="227" t="str">
        <f>IF(W55="","",VLOOKUP(W55,【記載例】シフト記号表!$C$6:$K$35,9,FALSE))</f>
        <v/>
      </c>
      <c r="X56" s="227" t="str">
        <f>IF(X55="","",VLOOKUP(X55,【記載例】シフト記号表!$C$6:$K$35,9,FALSE))</f>
        <v/>
      </c>
      <c r="Y56" s="228" t="str">
        <f>IF(Y55="","",VLOOKUP(Y55,【記載例】シフト記号表!$C$6:$K$35,9,FALSE))</f>
        <v/>
      </c>
      <c r="Z56" s="226" t="str">
        <f>IF(Z55="","",VLOOKUP(Z55,【記載例】シフト記号表!$C$6:$K$35,9,FALSE))</f>
        <v/>
      </c>
      <c r="AA56" s="227" t="str">
        <f>IF(AA55="","",VLOOKUP(AA55,【記載例】シフト記号表!$C$6:$K$35,9,FALSE))</f>
        <v/>
      </c>
      <c r="AB56" s="227" t="str">
        <f>IF(AB55="","",VLOOKUP(AB55,【記載例】シフト記号表!$C$6:$K$35,9,FALSE))</f>
        <v/>
      </c>
      <c r="AC56" s="227" t="str">
        <f>IF(AC55="","",VLOOKUP(AC55,【記載例】シフト記号表!$C$6:$K$35,9,FALSE))</f>
        <v/>
      </c>
      <c r="AD56" s="227" t="str">
        <f>IF(AD55="","",VLOOKUP(AD55,【記載例】シフト記号表!$C$6:$K$35,9,FALSE))</f>
        <v/>
      </c>
      <c r="AE56" s="227" t="str">
        <f>IF(AE55="","",VLOOKUP(AE55,【記載例】シフト記号表!$C$6:$K$35,9,FALSE))</f>
        <v/>
      </c>
      <c r="AF56" s="228" t="str">
        <f>IF(AF55="","",VLOOKUP(AF55,【記載例】シフト記号表!$C$6:$K$35,9,FALSE))</f>
        <v/>
      </c>
      <c r="AG56" s="226" t="str">
        <f>IF(AG55="","",VLOOKUP(AG55,【記載例】シフト記号表!$C$6:$K$35,9,FALSE))</f>
        <v/>
      </c>
      <c r="AH56" s="227" t="str">
        <f>IF(AH55="","",VLOOKUP(AH55,【記載例】シフト記号表!$C$6:$K$35,9,FALSE))</f>
        <v/>
      </c>
      <c r="AI56" s="227" t="str">
        <f>IF(AI55="","",VLOOKUP(AI55,【記載例】シフト記号表!$C$6:$K$35,9,FALSE))</f>
        <v/>
      </c>
      <c r="AJ56" s="227" t="str">
        <f>IF(AJ55="","",VLOOKUP(AJ55,【記載例】シフト記号表!$C$6:$K$35,9,FALSE))</f>
        <v/>
      </c>
      <c r="AK56" s="227" t="str">
        <f>IF(AK55="","",VLOOKUP(AK55,【記載例】シフト記号表!$C$6:$K$35,9,FALSE))</f>
        <v/>
      </c>
      <c r="AL56" s="227" t="str">
        <f>IF(AL55="","",VLOOKUP(AL55,【記載例】シフト記号表!$C$6:$K$35,9,FALSE))</f>
        <v/>
      </c>
      <c r="AM56" s="228" t="str">
        <f>IF(AM55="","",VLOOKUP(AM55,【記載例】シフト記号表!$C$6:$K$35,9,FALSE))</f>
        <v/>
      </c>
      <c r="AN56" s="226" t="str">
        <f>IF(AN55="","",VLOOKUP(AN55,【記載例】シフト記号表!$C$6:$K$35,9,FALSE))</f>
        <v/>
      </c>
      <c r="AO56" s="227" t="str">
        <f>IF(AO55="","",VLOOKUP(AO55,【記載例】シフト記号表!$C$6:$K$35,9,FALSE))</f>
        <v/>
      </c>
      <c r="AP56" s="227" t="str">
        <f>IF(AP55="","",VLOOKUP(AP55,【記載例】シフト記号表!$C$6:$K$35,9,FALSE))</f>
        <v/>
      </c>
      <c r="AQ56" s="227" t="str">
        <f>IF(AQ55="","",VLOOKUP(AQ55,【記載例】シフト記号表!$C$6:$K$35,9,FALSE))</f>
        <v/>
      </c>
      <c r="AR56" s="227" t="str">
        <f>IF(AR55="","",VLOOKUP(AR55,【記載例】シフト記号表!$C$6:$K$35,9,FALSE))</f>
        <v/>
      </c>
      <c r="AS56" s="227" t="str">
        <f>IF(AS55="","",VLOOKUP(AS55,【記載例】シフト記号表!$C$6:$K$35,9,FALSE))</f>
        <v/>
      </c>
      <c r="AT56" s="228" t="str">
        <f>IF(AT55="","",VLOOKUP(AT55,【記載例】シフト記号表!$C$6:$K$35,9,FALSE))</f>
        <v/>
      </c>
      <c r="AU56" s="226" t="str">
        <f>IF(AU55="","",VLOOKUP(AU55,【記載例】シフト記号表!$C$6:$K$35,9,FALSE))</f>
        <v/>
      </c>
      <c r="AV56" s="227" t="str">
        <f>IF(AV55="","",VLOOKUP(AV55,【記載例】シフト記号表!$C$6:$K$35,9,FALSE))</f>
        <v/>
      </c>
      <c r="AW56" s="227" t="str">
        <f>IF(AW55="","",VLOOKUP(AW55,【記載例】シフト記号表!$C$6:$K$35,9,FALSE))</f>
        <v/>
      </c>
      <c r="AX56" s="505">
        <f>IF($BB$3="４週",SUM(S56:AT56),IF($BB$3="暦月",SUM(S56:AW56),""))</f>
        <v>0</v>
      </c>
      <c r="AY56" s="506"/>
      <c r="AZ56" s="507">
        <f>IF($BB$3="４週",AX56/4,IF($BB$3="暦月",【記載例】勤務表!AX56/(【記載例】勤務表!$BB$8/7),""))</f>
        <v>0</v>
      </c>
      <c r="BA56" s="508"/>
      <c r="BB56" s="494"/>
      <c r="BC56" s="495"/>
      <c r="BD56" s="495"/>
      <c r="BE56" s="495"/>
      <c r="BF56" s="496"/>
    </row>
    <row r="57" spans="2:58" ht="20.25" customHeight="1" x14ac:dyDescent="0.4">
      <c r="B57" s="567"/>
      <c r="C57" s="381"/>
      <c r="D57" s="382"/>
      <c r="E57" s="383"/>
      <c r="F57" s="88">
        <f>C55</f>
        <v>0</v>
      </c>
      <c r="G57" s="384"/>
      <c r="H57" s="302"/>
      <c r="I57" s="300"/>
      <c r="J57" s="300"/>
      <c r="K57" s="301"/>
      <c r="L57" s="371"/>
      <c r="M57" s="372"/>
      <c r="N57" s="372"/>
      <c r="O57" s="373"/>
      <c r="P57" s="509" t="s">
        <v>50</v>
      </c>
      <c r="Q57" s="510"/>
      <c r="R57" s="511"/>
      <c r="S57" s="229" t="str">
        <f>IF(S55="","",VLOOKUP(S55,【記載例】シフト記号表!$C$6:$U$35,19,FALSE))</f>
        <v/>
      </c>
      <c r="T57" s="230" t="str">
        <f>IF(T55="","",VLOOKUP(T55,【記載例】シフト記号表!$C$6:$U$35,19,FALSE))</f>
        <v/>
      </c>
      <c r="U57" s="230" t="str">
        <f>IF(U55="","",VLOOKUP(U55,【記載例】シフト記号表!$C$6:$U$35,19,FALSE))</f>
        <v/>
      </c>
      <c r="V57" s="230" t="str">
        <f>IF(V55="","",VLOOKUP(V55,【記載例】シフト記号表!$C$6:$U$35,19,FALSE))</f>
        <v/>
      </c>
      <c r="W57" s="230" t="str">
        <f>IF(W55="","",VLOOKUP(W55,【記載例】シフト記号表!$C$6:$U$35,19,FALSE))</f>
        <v/>
      </c>
      <c r="X57" s="230" t="str">
        <f>IF(X55="","",VLOOKUP(X55,【記載例】シフト記号表!$C$6:$U$35,19,FALSE))</f>
        <v/>
      </c>
      <c r="Y57" s="231" t="str">
        <f>IF(Y55="","",VLOOKUP(Y55,【記載例】シフト記号表!$C$6:$U$35,19,FALSE))</f>
        <v/>
      </c>
      <c r="Z57" s="229" t="str">
        <f>IF(Z55="","",VLOOKUP(Z55,【記載例】シフト記号表!$C$6:$U$35,19,FALSE))</f>
        <v/>
      </c>
      <c r="AA57" s="230" t="str">
        <f>IF(AA55="","",VLOOKUP(AA55,【記載例】シフト記号表!$C$6:$U$35,19,FALSE))</f>
        <v/>
      </c>
      <c r="AB57" s="230" t="str">
        <f>IF(AB55="","",VLOOKUP(AB55,【記載例】シフト記号表!$C$6:$U$35,19,FALSE))</f>
        <v/>
      </c>
      <c r="AC57" s="230" t="str">
        <f>IF(AC55="","",VLOOKUP(AC55,【記載例】シフト記号表!$C$6:$U$35,19,FALSE))</f>
        <v/>
      </c>
      <c r="AD57" s="230" t="str">
        <f>IF(AD55="","",VLOOKUP(AD55,【記載例】シフト記号表!$C$6:$U$35,19,FALSE))</f>
        <v/>
      </c>
      <c r="AE57" s="230" t="str">
        <f>IF(AE55="","",VLOOKUP(AE55,【記載例】シフト記号表!$C$6:$U$35,19,FALSE))</f>
        <v/>
      </c>
      <c r="AF57" s="231" t="str">
        <f>IF(AF55="","",VLOOKUP(AF55,【記載例】シフト記号表!$C$6:$U$35,19,FALSE))</f>
        <v/>
      </c>
      <c r="AG57" s="229" t="str">
        <f>IF(AG55="","",VLOOKUP(AG55,【記載例】シフト記号表!$C$6:$U$35,19,FALSE))</f>
        <v/>
      </c>
      <c r="AH57" s="230" t="str">
        <f>IF(AH55="","",VLOOKUP(AH55,【記載例】シフト記号表!$C$6:$U$35,19,FALSE))</f>
        <v/>
      </c>
      <c r="AI57" s="230" t="str">
        <f>IF(AI55="","",VLOOKUP(AI55,【記載例】シフト記号表!$C$6:$U$35,19,FALSE))</f>
        <v/>
      </c>
      <c r="AJ57" s="230" t="str">
        <f>IF(AJ55="","",VLOOKUP(AJ55,【記載例】シフト記号表!$C$6:$U$35,19,FALSE))</f>
        <v/>
      </c>
      <c r="AK57" s="230" t="str">
        <f>IF(AK55="","",VLOOKUP(AK55,【記載例】シフト記号表!$C$6:$U$35,19,FALSE))</f>
        <v/>
      </c>
      <c r="AL57" s="230" t="str">
        <f>IF(AL55="","",VLOOKUP(AL55,【記載例】シフト記号表!$C$6:$U$35,19,FALSE))</f>
        <v/>
      </c>
      <c r="AM57" s="231" t="str">
        <f>IF(AM55="","",VLOOKUP(AM55,【記載例】シフト記号表!$C$6:$U$35,19,FALSE))</f>
        <v/>
      </c>
      <c r="AN57" s="229" t="str">
        <f>IF(AN55="","",VLOOKUP(AN55,【記載例】シフト記号表!$C$6:$U$35,19,FALSE))</f>
        <v/>
      </c>
      <c r="AO57" s="230" t="str">
        <f>IF(AO55="","",VLOOKUP(AO55,【記載例】シフト記号表!$C$6:$U$35,19,FALSE))</f>
        <v/>
      </c>
      <c r="AP57" s="230" t="str">
        <f>IF(AP55="","",VLOOKUP(AP55,【記載例】シフト記号表!$C$6:$U$35,19,FALSE))</f>
        <v/>
      </c>
      <c r="AQ57" s="230" t="str">
        <f>IF(AQ55="","",VLOOKUP(AQ55,【記載例】シフト記号表!$C$6:$U$35,19,FALSE))</f>
        <v/>
      </c>
      <c r="AR57" s="230" t="str">
        <f>IF(AR55="","",VLOOKUP(AR55,【記載例】シフト記号表!$C$6:$U$35,19,FALSE))</f>
        <v/>
      </c>
      <c r="AS57" s="230" t="str">
        <f>IF(AS55="","",VLOOKUP(AS55,【記載例】シフト記号表!$C$6:$U$35,19,FALSE))</f>
        <v/>
      </c>
      <c r="AT57" s="231" t="str">
        <f>IF(AT55="","",VLOOKUP(AT55,【記載例】シフト記号表!$C$6:$U$35,19,FALSE))</f>
        <v/>
      </c>
      <c r="AU57" s="229" t="str">
        <f>IF(AU55="","",VLOOKUP(AU55,【記載例】シフト記号表!$C$6:$U$35,19,FALSE))</f>
        <v/>
      </c>
      <c r="AV57" s="230" t="str">
        <f>IF(AV55="","",VLOOKUP(AV55,【記載例】シフト記号表!$C$6:$U$35,19,FALSE))</f>
        <v/>
      </c>
      <c r="AW57" s="230" t="str">
        <f>IF(AW55="","",VLOOKUP(AW55,【記載例】シフト記号表!$C$6:$U$35,19,FALSE))</f>
        <v/>
      </c>
      <c r="AX57" s="512">
        <f>IF($BB$3="４週",SUM(S57:AT57),IF($BB$3="暦月",SUM(S57:AW57),""))</f>
        <v>0</v>
      </c>
      <c r="AY57" s="513"/>
      <c r="AZ57" s="526">
        <f>IF($BB$3="４週",AX57/4,IF($BB$3="暦月",【記載例】勤務表!AX57/(【記載例】勤務表!$BB$8/7),""))</f>
        <v>0</v>
      </c>
      <c r="BA57" s="527"/>
      <c r="BB57" s="490"/>
      <c r="BC57" s="491"/>
      <c r="BD57" s="491"/>
      <c r="BE57" s="491"/>
      <c r="BF57" s="492"/>
    </row>
    <row r="58" spans="2:58" ht="20.25" customHeight="1" x14ac:dyDescent="0.4">
      <c r="B58" s="567">
        <f>B55+1</f>
        <v>13</v>
      </c>
      <c r="C58" s="375"/>
      <c r="D58" s="376"/>
      <c r="E58" s="377"/>
      <c r="F58" s="111"/>
      <c r="G58" s="296"/>
      <c r="H58" s="299"/>
      <c r="I58" s="300"/>
      <c r="J58" s="300"/>
      <c r="K58" s="301"/>
      <c r="L58" s="306"/>
      <c r="M58" s="307"/>
      <c r="N58" s="307"/>
      <c r="O58" s="308"/>
      <c r="P58" s="580" t="s">
        <v>49</v>
      </c>
      <c r="Q58" s="581"/>
      <c r="R58" s="582"/>
      <c r="S58" s="107"/>
      <c r="T58" s="108"/>
      <c r="U58" s="108"/>
      <c r="V58" s="108"/>
      <c r="W58" s="108"/>
      <c r="X58" s="108"/>
      <c r="Y58" s="109"/>
      <c r="Z58" s="107"/>
      <c r="AA58" s="108"/>
      <c r="AB58" s="108"/>
      <c r="AC58" s="108"/>
      <c r="AD58" s="108"/>
      <c r="AE58" s="108"/>
      <c r="AF58" s="109"/>
      <c r="AG58" s="107"/>
      <c r="AH58" s="108"/>
      <c r="AI58" s="108"/>
      <c r="AJ58" s="108"/>
      <c r="AK58" s="108"/>
      <c r="AL58" s="108"/>
      <c r="AM58" s="109"/>
      <c r="AN58" s="107"/>
      <c r="AO58" s="108"/>
      <c r="AP58" s="108"/>
      <c r="AQ58" s="108"/>
      <c r="AR58" s="108"/>
      <c r="AS58" s="108"/>
      <c r="AT58" s="109"/>
      <c r="AU58" s="107"/>
      <c r="AV58" s="108"/>
      <c r="AW58" s="108"/>
      <c r="AX58" s="568"/>
      <c r="AY58" s="569"/>
      <c r="AZ58" s="570"/>
      <c r="BA58" s="571"/>
      <c r="BB58" s="493"/>
      <c r="BC58" s="307"/>
      <c r="BD58" s="307"/>
      <c r="BE58" s="307"/>
      <c r="BF58" s="308"/>
    </row>
    <row r="59" spans="2:58" ht="20.25" customHeight="1" x14ac:dyDescent="0.4">
      <c r="B59" s="567"/>
      <c r="C59" s="378"/>
      <c r="D59" s="379"/>
      <c r="E59" s="380"/>
      <c r="F59" s="88"/>
      <c r="G59" s="297"/>
      <c r="H59" s="302"/>
      <c r="I59" s="300"/>
      <c r="J59" s="300"/>
      <c r="K59" s="301"/>
      <c r="L59" s="309"/>
      <c r="M59" s="310"/>
      <c r="N59" s="310"/>
      <c r="O59" s="311"/>
      <c r="P59" s="502" t="s">
        <v>15</v>
      </c>
      <c r="Q59" s="503"/>
      <c r="R59" s="504"/>
      <c r="S59" s="226" t="str">
        <f>IF(S58="","",VLOOKUP(S58,【記載例】シフト記号表!$C$6:$K$35,9,FALSE))</f>
        <v/>
      </c>
      <c r="T59" s="227" t="str">
        <f>IF(T58="","",VLOOKUP(T58,【記載例】シフト記号表!$C$6:$K$35,9,FALSE))</f>
        <v/>
      </c>
      <c r="U59" s="227" t="str">
        <f>IF(U58="","",VLOOKUP(U58,【記載例】シフト記号表!$C$6:$K$35,9,FALSE))</f>
        <v/>
      </c>
      <c r="V59" s="227" t="str">
        <f>IF(V58="","",VLOOKUP(V58,【記載例】シフト記号表!$C$6:$K$35,9,FALSE))</f>
        <v/>
      </c>
      <c r="W59" s="227" t="str">
        <f>IF(W58="","",VLOOKUP(W58,【記載例】シフト記号表!$C$6:$K$35,9,FALSE))</f>
        <v/>
      </c>
      <c r="X59" s="227" t="str">
        <f>IF(X58="","",VLOOKUP(X58,【記載例】シフト記号表!$C$6:$K$35,9,FALSE))</f>
        <v/>
      </c>
      <c r="Y59" s="228" t="str">
        <f>IF(Y58="","",VLOOKUP(Y58,【記載例】シフト記号表!$C$6:$K$35,9,FALSE))</f>
        <v/>
      </c>
      <c r="Z59" s="226" t="str">
        <f>IF(Z58="","",VLOOKUP(Z58,【記載例】シフト記号表!$C$6:$K$35,9,FALSE))</f>
        <v/>
      </c>
      <c r="AA59" s="227" t="str">
        <f>IF(AA58="","",VLOOKUP(AA58,【記載例】シフト記号表!$C$6:$K$35,9,FALSE))</f>
        <v/>
      </c>
      <c r="AB59" s="227" t="str">
        <f>IF(AB58="","",VLOOKUP(AB58,【記載例】シフト記号表!$C$6:$K$35,9,FALSE))</f>
        <v/>
      </c>
      <c r="AC59" s="227" t="str">
        <f>IF(AC58="","",VLOOKUP(AC58,【記載例】シフト記号表!$C$6:$K$35,9,FALSE))</f>
        <v/>
      </c>
      <c r="AD59" s="227" t="str">
        <f>IF(AD58="","",VLOOKUP(AD58,【記載例】シフト記号表!$C$6:$K$35,9,FALSE))</f>
        <v/>
      </c>
      <c r="AE59" s="227" t="str">
        <f>IF(AE58="","",VLOOKUP(AE58,【記載例】シフト記号表!$C$6:$K$35,9,FALSE))</f>
        <v/>
      </c>
      <c r="AF59" s="228" t="str">
        <f>IF(AF58="","",VLOOKUP(AF58,【記載例】シフト記号表!$C$6:$K$35,9,FALSE))</f>
        <v/>
      </c>
      <c r="AG59" s="226" t="str">
        <f>IF(AG58="","",VLOOKUP(AG58,【記載例】シフト記号表!$C$6:$K$35,9,FALSE))</f>
        <v/>
      </c>
      <c r="AH59" s="227" t="str">
        <f>IF(AH58="","",VLOOKUP(AH58,【記載例】シフト記号表!$C$6:$K$35,9,FALSE))</f>
        <v/>
      </c>
      <c r="AI59" s="227" t="str">
        <f>IF(AI58="","",VLOOKUP(AI58,【記載例】シフト記号表!$C$6:$K$35,9,FALSE))</f>
        <v/>
      </c>
      <c r="AJ59" s="227" t="str">
        <f>IF(AJ58="","",VLOOKUP(AJ58,【記載例】シフト記号表!$C$6:$K$35,9,FALSE))</f>
        <v/>
      </c>
      <c r="AK59" s="227" t="str">
        <f>IF(AK58="","",VLOOKUP(AK58,【記載例】シフト記号表!$C$6:$K$35,9,FALSE))</f>
        <v/>
      </c>
      <c r="AL59" s="227" t="str">
        <f>IF(AL58="","",VLOOKUP(AL58,【記載例】シフト記号表!$C$6:$K$35,9,FALSE))</f>
        <v/>
      </c>
      <c r="AM59" s="228" t="str">
        <f>IF(AM58="","",VLOOKUP(AM58,【記載例】シフト記号表!$C$6:$K$35,9,FALSE))</f>
        <v/>
      </c>
      <c r="AN59" s="226" t="str">
        <f>IF(AN58="","",VLOOKUP(AN58,【記載例】シフト記号表!$C$6:$K$35,9,FALSE))</f>
        <v/>
      </c>
      <c r="AO59" s="227" t="str">
        <f>IF(AO58="","",VLOOKUP(AO58,【記載例】シフト記号表!$C$6:$K$35,9,FALSE))</f>
        <v/>
      </c>
      <c r="AP59" s="227" t="str">
        <f>IF(AP58="","",VLOOKUP(AP58,【記載例】シフト記号表!$C$6:$K$35,9,FALSE))</f>
        <v/>
      </c>
      <c r="AQ59" s="227" t="str">
        <f>IF(AQ58="","",VLOOKUP(AQ58,【記載例】シフト記号表!$C$6:$K$35,9,FALSE))</f>
        <v/>
      </c>
      <c r="AR59" s="227" t="str">
        <f>IF(AR58="","",VLOOKUP(AR58,【記載例】シフト記号表!$C$6:$K$35,9,FALSE))</f>
        <v/>
      </c>
      <c r="AS59" s="227" t="str">
        <f>IF(AS58="","",VLOOKUP(AS58,【記載例】シフト記号表!$C$6:$K$35,9,FALSE))</f>
        <v/>
      </c>
      <c r="AT59" s="228" t="str">
        <f>IF(AT58="","",VLOOKUP(AT58,【記載例】シフト記号表!$C$6:$K$35,9,FALSE))</f>
        <v/>
      </c>
      <c r="AU59" s="226" t="str">
        <f>IF(AU58="","",VLOOKUP(AU58,【記載例】シフト記号表!$C$6:$K$35,9,FALSE))</f>
        <v/>
      </c>
      <c r="AV59" s="227" t="str">
        <f>IF(AV58="","",VLOOKUP(AV58,【記載例】シフト記号表!$C$6:$K$35,9,FALSE))</f>
        <v/>
      </c>
      <c r="AW59" s="227" t="str">
        <f>IF(AW58="","",VLOOKUP(AW58,【記載例】シフト記号表!$C$6:$K$35,9,FALSE))</f>
        <v/>
      </c>
      <c r="AX59" s="505">
        <f>IF($BB$3="４週",SUM(S59:AT59),IF($BB$3="暦月",SUM(S59:AW59),""))</f>
        <v>0</v>
      </c>
      <c r="AY59" s="506"/>
      <c r="AZ59" s="507">
        <f>IF($BB$3="４週",AX59/4,IF($BB$3="暦月",【記載例】勤務表!AX59/(【記載例】勤務表!$BB$8/7),""))</f>
        <v>0</v>
      </c>
      <c r="BA59" s="508"/>
      <c r="BB59" s="494"/>
      <c r="BC59" s="495"/>
      <c r="BD59" s="495"/>
      <c r="BE59" s="495"/>
      <c r="BF59" s="496"/>
    </row>
    <row r="60" spans="2:58" ht="20.25" customHeight="1" thickBot="1" x14ac:dyDescent="0.45">
      <c r="B60" s="614"/>
      <c r="C60" s="381"/>
      <c r="D60" s="382"/>
      <c r="E60" s="383"/>
      <c r="F60" s="91">
        <f>C58</f>
        <v>0</v>
      </c>
      <c r="G60" s="298"/>
      <c r="H60" s="303"/>
      <c r="I60" s="304"/>
      <c r="J60" s="304"/>
      <c r="K60" s="305"/>
      <c r="L60" s="312"/>
      <c r="M60" s="313"/>
      <c r="N60" s="313"/>
      <c r="O60" s="314"/>
      <c r="P60" s="583" t="s">
        <v>50</v>
      </c>
      <c r="Q60" s="584"/>
      <c r="R60" s="585"/>
      <c r="S60" s="229" t="str">
        <f>IF(S58="","",VLOOKUP(S58,【記載例】シフト記号表!$C$6:$U$35,19,FALSE))</f>
        <v/>
      </c>
      <c r="T60" s="230" t="str">
        <f>IF(T58="","",VLOOKUP(T58,【記載例】シフト記号表!$C$6:$U$35,19,FALSE))</f>
        <v/>
      </c>
      <c r="U60" s="230" t="str">
        <f>IF(U58="","",VLOOKUP(U58,【記載例】シフト記号表!$C$6:$U$35,19,FALSE))</f>
        <v/>
      </c>
      <c r="V60" s="230" t="str">
        <f>IF(V58="","",VLOOKUP(V58,【記載例】シフト記号表!$C$6:$U$35,19,FALSE))</f>
        <v/>
      </c>
      <c r="W60" s="230" t="str">
        <f>IF(W58="","",VLOOKUP(W58,【記載例】シフト記号表!$C$6:$U$35,19,FALSE))</f>
        <v/>
      </c>
      <c r="X60" s="230" t="str">
        <f>IF(X58="","",VLOOKUP(X58,【記載例】シフト記号表!$C$6:$U$35,19,FALSE))</f>
        <v/>
      </c>
      <c r="Y60" s="231" t="str">
        <f>IF(Y58="","",VLOOKUP(Y58,【記載例】シフト記号表!$C$6:$U$35,19,FALSE))</f>
        <v/>
      </c>
      <c r="Z60" s="229" t="str">
        <f>IF(Z58="","",VLOOKUP(Z58,【記載例】シフト記号表!$C$6:$U$35,19,FALSE))</f>
        <v/>
      </c>
      <c r="AA60" s="230" t="str">
        <f>IF(AA58="","",VLOOKUP(AA58,【記載例】シフト記号表!$C$6:$U$35,19,FALSE))</f>
        <v/>
      </c>
      <c r="AB60" s="230" t="str">
        <f>IF(AB58="","",VLOOKUP(AB58,【記載例】シフト記号表!$C$6:$U$35,19,FALSE))</f>
        <v/>
      </c>
      <c r="AC60" s="230" t="str">
        <f>IF(AC58="","",VLOOKUP(AC58,【記載例】シフト記号表!$C$6:$U$35,19,FALSE))</f>
        <v/>
      </c>
      <c r="AD60" s="230" t="str">
        <f>IF(AD58="","",VLOOKUP(AD58,【記載例】シフト記号表!$C$6:$U$35,19,FALSE))</f>
        <v/>
      </c>
      <c r="AE60" s="230" t="str">
        <f>IF(AE58="","",VLOOKUP(AE58,【記載例】シフト記号表!$C$6:$U$35,19,FALSE))</f>
        <v/>
      </c>
      <c r="AF60" s="231" t="str">
        <f>IF(AF58="","",VLOOKUP(AF58,【記載例】シフト記号表!$C$6:$U$35,19,FALSE))</f>
        <v/>
      </c>
      <c r="AG60" s="229" t="str">
        <f>IF(AG58="","",VLOOKUP(AG58,【記載例】シフト記号表!$C$6:$U$35,19,FALSE))</f>
        <v/>
      </c>
      <c r="AH60" s="230" t="str">
        <f>IF(AH58="","",VLOOKUP(AH58,【記載例】シフト記号表!$C$6:$U$35,19,FALSE))</f>
        <v/>
      </c>
      <c r="AI60" s="230" t="str">
        <f>IF(AI58="","",VLOOKUP(AI58,【記載例】シフト記号表!$C$6:$U$35,19,FALSE))</f>
        <v/>
      </c>
      <c r="AJ60" s="230" t="str">
        <f>IF(AJ58="","",VLOOKUP(AJ58,【記載例】シフト記号表!$C$6:$U$35,19,FALSE))</f>
        <v/>
      </c>
      <c r="AK60" s="230" t="str">
        <f>IF(AK58="","",VLOOKUP(AK58,【記載例】シフト記号表!$C$6:$U$35,19,FALSE))</f>
        <v/>
      </c>
      <c r="AL60" s="230" t="str">
        <f>IF(AL58="","",VLOOKUP(AL58,【記載例】シフト記号表!$C$6:$U$35,19,FALSE))</f>
        <v/>
      </c>
      <c r="AM60" s="231" t="str">
        <f>IF(AM58="","",VLOOKUP(AM58,【記載例】シフト記号表!$C$6:$U$35,19,FALSE))</f>
        <v/>
      </c>
      <c r="AN60" s="229" t="str">
        <f>IF(AN58="","",VLOOKUP(AN58,【記載例】シフト記号表!$C$6:$U$35,19,FALSE))</f>
        <v/>
      </c>
      <c r="AO60" s="230" t="str">
        <f>IF(AO58="","",VLOOKUP(AO58,【記載例】シフト記号表!$C$6:$U$35,19,FALSE))</f>
        <v/>
      </c>
      <c r="AP60" s="230" t="str">
        <f>IF(AP58="","",VLOOKUP(AP58,【記載例】シフト記号表!$C$6:$U$35,19,FALSE))</f>
        <v/>
      </c>
      <c r="AQ60" s="230" t="str">
        <f>IF(AQ58="","",VLOOKUP(AQ58,【記載例】シフト記号表!$C$6:$U$35,19,FALSE))</f>
        <v/>
      </c>
      <c r="AR60" s="230" t="str">
        <f>IF(AR58="","",VLOOKUP(AR58,【記載例】シフト記号表!$C$6:$U$35,19,FALSE))</f>
        <v/>
      </c>
      <c r="AS60" s="230" t="str">
        <f>IF(AS58="","",VLOOKUP(AS58,【記載例】シフト記号表!$C$6:$U$35,19,FALSE))</f>
        <v/>
      </c>
      <c r="AT60" s="231" t="str">
        <f>IF(AT58="","",VLOOKUP(AT58,【記載例】シフト記号表!$C$6:$U$35,19,FALSE))</f>
        <v/>
      </c>
      <c r="AU60" s="229" t="str">
        <f>IF(AU58="","",VLOOKUP(AU58,【記載例】シフト記号表!$C$6:$U$35,19,FALSE))</f>
        <v/>
      </c>
      <c r="AV60" s="230" t="str">
        <f>IF(AV58="","",VLOOKUP(AV58,【記載例】シフト記号表!$C$6:$U$35,19,FALSE))</f>
        <v/>
      </c>
      <c r="AW60" s="230" t="str">
        <f>IF(AW58="","",VLOOKUP(AW58,【記載例】シフト記号表!$C$6:$U$35,19,FALSE))</f>
        <v/>
      </c>
      <c r="AX60" s="512">
        <f>IF($BB$3="４週",SUM(S60:AT60),IF($BB$3="暦月",SUM(S60:AW60),""))</f>
        <v>0</v>
      </c>
      <c r="AY60" s="513"/>
      <c r="AZ60" s="526">
        <f>IF($BB$3="４週",AX60/4,IF($BB$3="暦月",【記載例】勤務表!AX60/(【記載例】勤務表!$BB$8/7),""))</f>
        <v>0</v>
      </c>
      <c r="BA60" s="527"/>
      <c r="BB60" s="490"/>
      <c r="BC60" s="491"/>
      <c r="BD60" s="491"/>
      <c r="BE60" s="491"/>
      <c r="BF60" s="492"/>
    </row>
    <row r="61" spans="2:58" s="182" customFormat="1" ht="6" customHeight="1" thickBot="1" x14ac:dyDescent="0.45">
      <c r="B61" s="175"/>
      <c r="C61" s="176"/>
      <c r="D61" s="176"/>
      <c r="E61" s="176"/>
      <c r="F61" s="177"/>
      <c r="G61" s="177"/>
      <c r="H61" s="178"/>
      <c r="I61" s="178"/>
      <c r="J61" s="178"/>
      <c r="K61" s="178"/>
      <c r="L61" s="177"/>
      <c r="M61" s="177"/>
      <c r="N61" s="177"/>
      <c r="O61" s="177"/>
      <c r="P61" s="179"/>
      <c r="Q61" s="179"/>
      <c r="R61" s="179"/>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80"/>
      <c r="AY61" s="180"/>
      <c r="AZ61" s="180"/>
      <c r="BA61" s="180"/>
      <c r="BB61" s="177"/>
      <c r="BC61" s="177"/>
      <c r="BD61" s="177"/>
      <c r="BE61" s="177"/>
      <c r="BF61" s="181"/>
    </row>
    <row r="62" spans="2:58" ht="20.100000000000001" customHeight="1" x14ac:dyDescent="0.4">
      <c r="B62" s="261"/>
      <c r="C62" s="262"/>
      <c r="D62" s="262"/>
      <c r="E62" s="262"/>
      <c r="F62" s="183"/>
      <c r="G62" s="318" t="s">
        <v>207</v>
      </c>
      <c r="H62" s="318"/>
      <c r="I62" s="318"/>
      <c r="J62" s="318"/>
      <c r="K62" s="319"/>
      <c r="L62" s="256"/>
      <c r="M62" s="324" t="s">
        <v>60</v>
      </c>
      <c r="N62" s="325"/>
      <c r="O62" s="325"/>
      <c r="P62" s="325"/>
      <c r="Q62" s="325"/>
      <c r="R62" s="326"/>
      <c r="S62" s="257">
        <f t="shared" ref="S62:AH64" si="1">IF(SUMIF($F$22:$F$60, $M62, S$22:S$60)=0,"",SUMIF($F$22:$F$60, $M62, S$22:S$60))</f>
        <v>7</v>
      </c>
      <c r="T62" s="258">
        <f t="shared" si="1"/>
        <v>7</v>
      </c>
      <c r="U62" s="258">
        <f t="shared" si="1"/>
        <v>7</v>
      </c>
      <c r="V62" s="258">
        <f t="shared" si="1"/>
        <v>7</v>
      </c>
      <c r="W62" s="258">
        <f t="shared" si="1"/>
        <v>7</v>
      </c>
      <c r="X62" s="258">
        <f t="shared" si="1"/>
        <v>7</v>
      </c>
      <c r="Y62" s="259">
        <f t="shared" si="1"/>
        <v>7</v>
      </c>
      <c r="Z62" s="257">
        <f t="shared" si="1"/>
        <v>7</v>
      </c>
      <c r="AA62" s="258">
        <f t="shared" si="1"/>
        <v>7</v>
      </c>
      <c r="AB62" s="258">
        <f t="shared" si="1"/>
        <v>7</v>
      </c>
      <c r="AC62" s="258">
        <f t="shared" si="1"/>
        <v>7</v>
      </c>
      <c r="AD62" s="258">
        <f t="shared" si="1"/>
        <v>7</v>
      </c>
      <c r="AE62" s="258">
        <f t="shared" si="1"/>
        <v>7</v>
      </c>
      <c r="AF62" s="259">
        <f t="shared" si="1"/>
        <v>7</v>
      </c>
      <c r="AG62" s="257">
        <f t="shared" si="1"/>
        <v>7</v>
      </c>
      <c r="AH62" s="258">
        <f t="shared" si="1"/>
        <v>7</v>
      </c>
      <c r="AI62" s="258">
        <f t="shared" ref="AI62:AW64" si="2">IF(SUMIF($F$22:$F$60, $M62, AI$22:AI$60)=0,"",SUMIF($F$22:$F$60, $M62, AI$22:AI$60))</f>
        <v>7</v>
      </c>
      <c r="AJ62" s="258">
        <f t="shared" si="2"/>
        <v>7</v>
      </c>
      <c r="AK62" s="258">
        <f t="shared" si="2"/>
        <v>7</v>
      </c>
      <c r="AL62" s="258">
        <f t="shared" si="2"/>
        <v>7</v>
      </c>
      <c r="AM62" s="259">
        <f t="shared" si="2"/>
        <v>7</v>
      </c>
      <c r="AN62" s="257">
        <f t="shared" si="2"/>
        <v>7</v>
      </c>
      <c r="AO62" s="258">
        <f t="shared" si="2"/>
        <v>7</v>
      </c>
      <c r="AP62" s="258">
        <f t="shared" si="2"/>
        <v>7</v>
      </c>
      <c r="AQ62" s="258">
        <f t="shared" si="2"/>
        <v>7</v>
      </c>
      <c r="AR62" s="258">
        <f t="shared" si="2"/>
        <v>7</v>
      </c>
      <c r="AS62" s="258">
        <f t="shared" si="2"/>
        <v>7</v>
      </c>
      <c r="AT62" s="259">
        <f t="shared" si="2"/>
        <v>7</v>
      </c>
      <c r="AU62" s="257" t="str">
        <f t="shared" si="2"/>
        <v/>
      </c>
      <c r="AV62" s="258" t="str">
        <f t="shared" si="2"/>
        <v/>
      </c>
      <c r="AW62" s="258" t="str">
        <f t="shared" si="2"/>
        <v/>
      </c>
      <c r="AX62" s="290">
        <f>IF(SUMIF($F$22:$F$60, $M62, AX$22:AX$60)=0,"",SUMIF($F$22:$F$60, $M62, AX$22:AX$60))</f>
        <v>196</v>
      </c>
      <c r="AY62" s="291"/>
      <c r="AZ62" s="292">
        <f t="shared" ref="AZ62:AZ64" si="3">IF(AX62="","",IF($BB$3="４週",AX62/4,IF($BB$3="暦月",AX62/($BB$8/7),"")))</f>
        <v>45.733333333333334</v>
      </c>
      <c r="BA62" s="293"/>
      <c r="BB62" s="586"/>
      <c r="BC62" s="587"/>
      <c r="BD62" s="587"/>
      <c r="BE62" s="587"/>
      <c r="BF62" s="588"/>
    </row>
    <row r="63" spans="2:58" ht="20.100000000000001" customHeight="1" x14ac:dyDescent="0.4">
      <c r="B63" s="263"/>
      <c r="C63" s="198"/>
      <c r="D63" s="198"/>
      <c r="E63" s="198"/>
      <c r="F63" s="185"/>
      <c r="G63" s="320"/>
      <c r="H63" s="320"/>
      <c r="I63" s="320"/>
      <c r="J63" s="320"/>
      <c r="K63" s="321"/>
      <c r="L63" s="260"/>
      <c r="M63" s="327" t="s">
        <v>5</v>
      </c>
      <c r="N63" s="328"/>
      <c r="O63" s="328"/>
      <c r="P63" s="328"/>
      <c r="Q63" s="328"/>
      <c r="R63" s="329"/>
      <c r="S63" s="257">
        <f t="shared" si="1"/>
        <v>4</v>
      </c>
      <c r="T63" s="258">
        <f t="shared" si="1"/>
        <v>4</v>
      </c>
      <c r="U63" s="258">
        <f t="shared" si="1"/>
        <v>4</v>
      </c>
      <c r="V63" s="258">
        <f t="shared" si="1"/>
        <v>4</v>
      </c>
      <c r="W63" s="258">
        <f t="shared" si="1"/>
        <v>4</v>
      </c>
      <c r="X63" s="258">
        <f t="shared" si="1"/>
        <v>4</v>
      </c>
      <c r="Y63" s="259">
        <f t="shared" si="1"/>
        <v>4</v>
      </c>
      <c r="Z63" s="257">
        <f t="shared" si="1"/>
        <v>4</v>
      </c>
      <c r="AA63" s="258">
        <f t="shared" si="1"/>
        <v>4</v>
      </c>
      <c r="AB63" s="258">
        <f t="shared" si="1"/>
        <v>4</v>
      </c>
      <c r="AC63" s="258">
        <f t="shared" si="1"/>
        <v>4</v>
      </c>
      <c r="AD63" s="258">
        <f t="shared" si="1"/>
        <v>4</v>
      </c>
      <c r="AE63" s="258">
        <f t="shared" si="1"/>
        <v>4</v>
      </c>
      <c r="AF63" s="259">
        <f t="shared" si="1"/>
        <v>4</v>
      </c>
      <c r="AG63" s="257">
        <f t="shared" si="1"/>
        <v>4</v>
      </c>
      <c r="AH63" s="258">
        <f t="shared" si="1"/>
        <v>4</v>
      </c>
      <c r="AI63" s="258">
        <f t="shared" si="2"/>
        <v>4</v>
      </c>
      <c r="AJ63" s="258">
        <f t="shared" si="2"/>
        <v>4</v>
      </c>
      <c r="AK63" s="258">
        <f t="shared" si="2"/>
        <v>4</v>
      </c>
      <c r="AL63" s="258">
        <f t="shared" si="2"/>
        <v>4</v>
      </c>
      <c r="AM63" s="259">
        <f t="shared" si="2"/>
        <v>4</v>
      </c>
      <c r="AN63" s="257">
        <f t="shared" si="2"/>
        <v>4</v>
      </c>
      <c r="AO63" s="258">
        <f t="shared" si="2"/>
        <v>4</v>
      </c>
      <c r="AP63" s="258">
        <f t="shared" si="2"/>
        <v>4</v>
      </c>
      <c r="AQ63" s="258">
        <f t="shared" si="2"/>
        <v>4</v>
      </c>
      <c r="AR63" s="258">
        <f t="shared" si="2"/>
        <v>4</v>
      </c>
      <c r="AS63" s="258">
        <f t="shared" si="2"/>
        <v>4</v>
      </c>
      <c r="AT63" s="259">
        <f t="shared" si="2"/>
        <v>4</v>
      </c>
      <c r="AU63" s="257" t="str">
        <f t="shared" si="2"/>
        <v/>
      </c>
      <c r="AV63" s="258" t="str">
        <f t="shared" si="2"/>
        <v/>
      </c>
      <c r="AW63" s="258" t="str">
        <f t="shared" si="2"/>
        <v/>
      </c>
      <c r="AX63" s="290">
        <f>IF(SUMIF($F$22:$F$60, $M63, AX$22:AX$60)=0,"",SUMIF($F$22:$F$60, $M63, AX$22:AX$60))</f>
        <v>112</v>
      </c>
      <c r="AY63" s="291"/>
      <c r="AZ63" s="292">
        <f t="shared" si="3"/>
        <v>26.133333333333333</v>
      </c>
      <c r="BA63" s="293"/>
      <c r="BB63" s="589"/>
      <c r="BC63" s="590"/>
      <c r="BD63" s="590"/>
      <c r="BE63" s="590"/>
      <c r="BF63" s="591"/>
    </row>
    <row r="64" spans="2:58" ht="20.25" customHeight="1" x14ac:dyDescent="0.4">
      <c r="B64" s="254"/>
      <c r="C64" s="255"/>
      <c r="D64" s="255"/>
      <c r="E64" s="255"/>
      <c r="F64" s="185"/>
      <c r="G64" s="322"/>
      <c r="H64" s="322"/>
      <c r="I64" s="322"/>
      <c r="J64" s="322"/>
      <c r="K64" s="323"/>
      <c r="L64" s="260"/>
      <c r="M64" s="327" t="s">
        <v>61</v>
      </c>
      <c r="N64" s="328"/>
      <c r="O64" s="328"/>
      <c r="P64" s="328"/>
      <c r="Q64" s="328"/>
      <c r="R64" s="329"/>
      <c r="S64" s="257">
        <f t="shared" si="1"/>
        <v>14</v>
      </c>
      <c r="T64" s="258">
        <f t="shared" si="1"/>
        <v>14</v>
      </c>
      <c r="U64" s="258">
        <f t="shared" si="1"/>
        <v>14</v>
      </c>
      <c r="V64" s="258">
        <f t="shared" si="1"/>
        <v>14</v>
      </c>
      <c r="W64" s="258">
        <f t="shared" si="1"/>
        <v>14</v>
      </c>
      <c r="X64" s="258">
        <f t="shared" si="1"/>
        <v>14</v>
      </c>
      <c r="Y64" s="259">
        <f t="shared" si="1"/>
        <v>14</v>
      </c>
      <c r="Z64" s="257">
        <f t="shared" si="1"/>
        <v>14</v>
      </c>
      <c r="AA64" s="258">
        <f t="shared" si="1"/>
        <v>14</v>
      </c>
      <c r="AB64" s="258">
        <f t="shared" si="1"/>
        <v>14</v>
      </c>
      <c r="AC64" s="258">
        <f t="shared" si="1"/>
        <v>14</v>
      </c>
      <c r="AD64" s="258">
        <f t="shared" si="1"/>
        <v>14</v>
      </c>
      <c r="AE64" s="258">
        <f t="shared" si="1"/>
        <v>14</v>
      </c>
      <c r="AF64" s="259">
        <f t="shared" si="1"/>
        <v>14</v>
      </c>
      <c r="AG64" s="257">
        <f t="shared" si="1"/>
        <v>14</v>
      </c>
      <c r="AH64" s="258">
        <f t="shared" si="1"/>
        <v>14</v>
      </c>
      <c r="AI64" s="258">
        <f t="shared" si="2"/>
        <v>14</v>
      </c>
      <c r="AJ64" s="258">
        <f t="shared" si="2"/>
        <v>14</v>
      </c>
      <c r="AK64" s="258">
        <f t="shared" si="2"/>
        <v>14</v>
      </c>
      <c r="AL64" s="258">
        <f t="shared" si="2"/>
        <v>14</v>
      </c>
      <c r="AM64" s="259">
        <f t="shared" si="2"/>
        <v>14</v>
      </c>
      <c r="AN64" s="257">
        <f t="shared" si="2"/>
        <v>14</v>
      </c>
      <c r="AO64" s="258">
        <f t="shared" si="2"/>
        <v>14</v>
      </c>
      <c r="AP64" s="258">
        <f t="shared" si="2"/>
        <v>14</v>
      </c>
      <c r="AQ64" s="258">
        <f t="shared" si="2"/>
        <v>14</v>
      </c>
      <c r="AR64" s="258">
        <f t="shared" si="2"/>
        <v>14</v>
      </c>
      <c r="AS64" s="258">
        <f t="shared" si="2"/>
        <v>14</v>
      </c>
      <c r="AT64" s="259">
        <f t="shared" si="2"/>
        <v>14</v>
      </c>
      <c r="AU64" s="257" t="str">
        <f t="shared" si="2"/>
        <v/>
      </c>
      <c r="AV64" s="258" t="str">
        <f t="shared" si="2"/>
        <v/>
      </c>
      <c r="AW64" s="258" t="str">
        <f t="shared" si="2"/>
        <v/>
      </c>
      <c r="AX64" s="290">
        <f>IF(SUMIF($F$22:$F$60, $M64, AX$22:AX$60)=0,"",SUMIF($F$22:$F$60, $M64, AX$22:AX$60))</f>
        <v>392</v>
      </c>
      <c r="AY64" s="291"/>
      <c r="AZ64" s="292">
        <f t="shared" si="3"/>
        <v>91.466666666666669</v>
      </c>
      <c r="BA64" s="293"/>
      <c r="BB64" s="589"/>
      <c r="BC64" s="590"/>
      <c r="BD64" s="590"/>
      <c r="BE64" s="590"/>
      <c r="BF64" s="591"/>
    </row>
    <row r="65" spans="1:73" ht="20.25" customHeight="1" x14ac:dyDescent="0.4">
      <c r="B65" s="184"/>
      <c r="C65" s="185"/>
      <c r="D65" s="185"/>
      <c r="E65" s="185"/>
      <c r="F65" s="185"/>
      <c r="G65" s="615" t="s">
        <v>208</v>
      </c>
      <c r="H65" s="615"/>
      <c r="I65" s="615"/>
      <c r="J65" s="615"/>
      <c r="K65" s="615"/>
      <c r="L65" s="615"/>
      <c r="M65" s="615"/>
      <c r="N65" s="615"/>
      <c r="O65" s="615"/>
      <c r="P65" s="615"/>
      <c r="Q65" s="615"/>
      <c r="R65" s="616"/>
      <c r="S65" s="235">
        <v>12</v>
      </c>
      <c r="T65" s="236">
        <v>12</v>
      </c>
      <c r="U65" s="236">
        <v>12</v>
      </c>
      <c r="V65" s="236">
        <v>12</v>
      </c>
      <c r="W65" s="236">
        <v>12</v>
      </c>
      <c r="X65" s="236">
        <v>12</v>
      </c>
      <c r="Y65" s="237">
        <v>12</v>
      </c>
      <c r="Z65" s="235">
        <v>12</v>
      </c>
      <c r="AA65" s="236">
        <v>12</v>
      </c>
      <c r="AB65" s="236">
        <v>12</v>
      </c>
      <c r="AC65" s="236">
        <v>12</v>
      </c>
      <c r="AD65" s="236">
        <v>12</v>
      </c>
      <c r="AE65" s="236">
        <v>12</v>
      </c>
      <c r="AF65" s="237">
        <v>12</v>
      </c>
      <c r="AG65" s="235">
        <v>12</v>
      </c>
      <c r="AH65" s="236">
        <v>12</v>
      </c>
      <c r="AI65" s="236">
        <v>12</v>
      </c>
      <c r="AJ65" s="236">
        <v>12</v>
      </c>
      <c r="AK65" s="236">
        <v>12</v>
      </c>
      <c r="AL65" s="236">
        <v>12</v>
      </c>
      <c r="AM65" s="237">
        <v>12</v>
      </c>
      <c r="AN65" s="235">
        <v>12</v>
      </c>
      <c r="AO65" s="236">
        <v>12</v>
      </c>
      <c r="AP65" s="236">
        <v>12</v>
      </c>
      <c r="AQ65" s="236">
        <v>12</v>
      </c>
      <c r="AR65" s="236">
        <v>12</v>
      </c>
      <c r="AS65" s="236">
        <v>12</v>
      </c>
      <c r="AT65" s="237">
        <v>12</v>
      </c>
      <c r="AU65" s="235"/>
      <c r="AV65" s="236"/>
      <c r="AW65" s="237"/>
      <c r="AX65" s="605"/>
      <c r="AY65" s="606"/>
      <c r="AZ65" s="606"/>
      <c r="BA65" s="607"/>
      <c r="BB65" s="589"/>
      <c r="BC65" s="590"/>
      <c r="BD65" s="590"/>
      <c r="BE65" s="590"/>
      <c r="BF65" s="591"/>
    </row>
    <row r="66" spans="1:73" ht="20.25" customHeight="1" thickBot="1" x14ac:dyDescent="0.45">
      <c r="B66" s="186"/>
      <c r="C66" s="187"/>
      <c r="D66" s="187"/>
      <c r="E66" s="187"/>
      <c r="F66" s="187"/>
      <c r="G66" s="617" t="s">
        <v>209</v>
      </c>
      <c r="H66" s="617"/>
      <c r="I66" s="617"/>
      <c r="J66" s="617"/>
      <c r="K66" s="617"/>
      <c r="L66" s="617"/>
      <c r="M66" s="617"/>
      <c r="N66" s="617"/>
      <c r="O66" s="617"/>
      <c r="P66" s="617"/>
      <c r="Q66" s="617"/>
      <c r="R66" s="618"/>
      <c r="S66" s="235">
        <v>7</v>
      </c>
      <c r="T66" s="236">
        <v>7</v>
      </c>
      <c r="U66" s="236">
        <v>7</v>
      </c>
      <c r="V66" s="236">
        <v>7</v>
      </c>
      <c r="W66" s="236">
        <v>7</v>
      </c>
      <c r="X66" s="236">
        <v>7</v>
      </c>
      <c r="Y66" s="237">
        <v>7</v>
      </c>
      <c r="Z66" s="235">
        <v>7</v>
      </c>
      <c r="AA66" s="236">
        <v>7</v>
      </c>
      <c r="AB66" s="236">
        <v>7</v>
      </c>
      <c r="AC66" s="236">
        <v>7</v>
      </c>
      <c r="AD66" s="236">
        <v>7</v>
      </c>
      <c r="AE66" s="236">
        <v>7</v>
      </c>
      <c r="AF66" s="237">
        <v>7</v>
      </c>
      <c r="AG66" s="235">
        <v>7</v>
      </c>
      <c r="AH66" s="236">
        <v>7</v>
      </c>
      <c r="AI66" s="236">
        <v>7</v>
      </c>
      <c r="AJ66" s="236">
        <v>7</v>
      </c>
      <c r="AK66" s="236">
        <v>7</v>
      </c>
      <c r="AL66" s="236">
        <v>7</v>
      </c>
      <c r="AM66" s="237">
        <v>7</v>
      </c>
      <c r="AN66" s="235">
        <v>7</v>
      </c>
      <c r="AO66" s="236">
        <v>7</v>
      </c>
      <c r="AP66" s="236">
        <v>7</v>
      </c>
      <c r="AQ66" s="236">
        <v>7</v>
      </c>
      <c r="AR66" s="236">
        <v>7</v>
      </c>
      <c r="AS66" s="236">
        <v>7</v>
      </c>
      <c r="AT66" s="237">
        <v>7</v>
      </c>
      <c r="AU66" s="235"/>
      <c r="AV66" s="236"/>
      <c r="AW66" s="237"/>
      <c r="AX66" s="608"/>
      <c r="AY66" s="609"/>
      <c r="AZ66" s="609"/>
      <c r="BA66" s="610"/>
      <c r="BB66" s="589"/>
      <c r="BC66" s="590"/>
      <c r="BD66" s="590"/>
      <c r="BE66" s="590"/>
      <c r="BF66" s="591"/>
    </row>
    <row r="67" spans="1:73" ht="18.75" customHeight="1" x14ac:dyDescent="0.4">
      <c r="B67" s="595" t="s">
        <v>210</v>
      </c>
      <c r="C67" s="596"/>
      <c r="D67" s="596"/>
      <c r="E67" s="596"/>
      <c r="F67" s="596"/>
      <c r="G67" s="596"/>
      <c r="H67" s="596"/>
      <c r="I67" s="596"/>
      <c r="J67" s="596"/>
      <c r="K67" s="597"/>
      <c r="L67" s="601" t="s">
        <v>60</v>
      </c>
      <c r="M67" s="601"/>
      <c r="N67" s="601"/>
      <c r="O67" s="601"/>
      <c r="P67" s="601"/>
      <c r="Q67" s="601"/>
      <c r="R67" s="602"/>
      <c r="S67" s="238">
        <f>IF($L67="","",IF(COUNTIFS($F$22:$F$60,$L67,S$22:S$60,"&gt;0")=0,"",COUNTIFS($F$22:$F$60,$L67,S$22:S$60,"&gt;0")))</f>
        <v>1</v>
      </c>
      <c r="T67" s="239">
        <f t="shared" ref="T67:AW71" si="4">IF($L67="","",IF(COUNTIFS($F$22:$F$60,$L67,T$22:T$60,"&gt;0")=0,"",COUNTIFS($F$22:$F$60,$L67,T$22:T$60,"&gt;0")))</f>
        <v>1</v>
      </c>
      <c r="U67" s="239">
        <f t="shared" si="4"/>
        <v>1</v>
      </c>
      <c r="V67" s="239">
        <f t="shared" si="4"/>
        <v>1</v>
      </c>
      <c r="W67" s="239">
        <f t="shared" si="4"/>
        <v>1</v>
      </c>
      <c r="X67" s="239">
        <f t="shared" si="4"/>
        <v>1</v>
      </c>
      <c r="Y67" s="240">
        <f t="shared" si="4"/>
        <v>1</v>
      </c>
      <c r="Z67" s="241">
        <f t="shared" si="4"/>
        <v>1</v>
      </c>
      <c r="AA67" s="239">
        <f t="shared" si="4"/>
        <v>1</v>
      </c>
      <c r="AB67" s="239">
        <f t="shared" si="4"/>
        <v>1</v>
      </c>
      <c r="AC67" s="239">
        <f t="shared" si="4"/>
        <v>1</v>
      </c>
      <c r="AD67" s="239">
        <f t="shared" si="4"/>
        <v>1</v>
      </c>
      <c r="AE67" s="239">
        <f t="shared" si="4"/>
        <v>1</v>
      </c>
      <c r="AF67" s="240">
        <f t="shared" si="4"/>
        <v>1</v>
      </c>
      <c r="AG67" s="239">
        <f t="shared" si="4"/>
        <v>1</v>
      </c>
      <c r="AH67" s="239">
        <f t="shared" si="4"/>
        <v>1</v>
      </c>
      <c r="AI67" s="239">
        <f t="shared" si="4"/>
        <v>1</v>
      </c>
      <c r="AJ67" s="239">
        <f t="shared" si="4"/>
        <v>1</v>
      </c>
      <c r="AK67" s="239">
        <f t="shared" si="4"/>
        <v>1</v>
      </c>
      <c r="AL67" s="239">
        <f t="shared" si="4"/>
        <v>1</v>
      </c>
      <c r="AM67" s="240">
        <f t="shared" si="4"/>
        <v>1</v>
      </c>
      <c r="AN67" s="239">
        <f t="shared" si="4"/>
        <v>1</v>
      </c>
      <c r="AO67" s="239">
        <f t="shared" si="4"/>
        <v>1</v>
      </c>
      <c r="AP67" s="239">
        <f t="shared" si="4"/>
        <v>1</v>
      </c>
      <c r="AQ67" s="239">
        <f t="shared" si="4"/>
        <v>1</v>
      </c>
      <c r="AR67" s="239">
        <f t="shared" si="4"/>
        <v>1</v>
      </c>
      <c r="AS67" s="239">
        <f t="shared" si="4"/>
        <v>1</v>
      </c>
      <c r="AT67" s="240">
        <f t="shared" si="4"/>
        <v>1</v>
      </c>
      <c r="AU67" s="239" t="str">
        <f t="shared" si="4"/>
        <v/>
      </c>
      <c r="AV67" s="239" t="str">
        <f t="shared" si="4"/>
        <v/>
      </c>
      <c r="AW67" s="240" t="str">
        <f t="shared" si="4"/>
        <v/>
      </c>
      <c r="AX67" s="608"/>
      <c r="AY67" s="609"/>
      <c r="AZ67" s="609"/>
      <c r="BA67" s="610"/>
      <c r="BB67" s="589"/>
      <c r="BC67" s="590"/>
      <c r="BD67" s="590"/>
      <c r="BE67" s="590"/>
      <c r="BF67" s="591"/>
    </row>
    <row r="68" spans="1:73" ht="18.75" customHeight="1" x14ac:dyDescent="0.4">
      <c r="B68" s="595"/>
      <c r="C68" s="596"/>
      <c r="D68" s="596"/>
      <c r="E68" s="596"/>
      <c r="F68" s="596"/>
      <c r="G68" s="596"/>
      <c r="H68" s="596"/>
      <c r="I68" s="596"/>
      <c r="J68" s="596"/>
      <c r="K68" s="597"/>
      <c r="L68" s="603" t="s">
        <v>5</v>
      </c>
      <c r="M68" s="603"/>
      <c r="N68" s="603"/>
      <c r="O68" s="603"/>
      <c r="P68" s="603"/>
      <c r="Q68" s="603"/>
      <c r="R68" s="604"/>
      <c r="S68" s="232">
        <f t="shared" ref="S68:AH71" si="5">IF($L68="","",IF(COUNTIFS($F$22:$F$60,$L68,S$22:S$60,"&gt;0")=0,"",COUNTIFS($F$22:$F$60,$L68,S$22:S$60,"&gt;0")))</f>
        <v>1</v>
      </c>
      <c r="T68" s="233">
        <f>IF($L68="","",IF(COUNTIFS($F$22:$F$60,$L68,T$22:T$60,"&gt;0")=0,"",COUNTIFS($F$22:$F$60,$L68,T$22:T$60,"&gt;0")))</f>
        <v>1</v>
      </c>
      <c r="U68" s="233">
        <f t="shared" si="5"/>
        <v>1</v>
      </c>
      <c r="V68" s="233">
        <f t="shared" si="5"/>
        <v>1</v>
      </c>
      <c r="W68" s="233">
        <f t="shared" si="5"/>
        <v>1</v>
      </c>
      <c r="X68" s="233">
        <f t="shared" si="5"/>
        <v>1</v>
      </c>
      <c r="Y68" s="234">
        <f t="shared" si="5"/>
        <v>1</v>
      </c>
      <c r="Z68" s="242">
        <f t="shared" si="5"/>
        <v>1</v>
      </c>
      <c r="AA68" s="233">
        <f t="shared" si="5"/>
        <v>1</v>
      </c>
      <c r="AB68" s="233">
        <f t="shared" si="5"/>
        <v>1</v>
      </c>
      <c r="AC68" s="233">
        <f t="shared" si="5"/>
        <v>1</v>
      </c>
      <c r="AD68" s="233">
        <f t="shared" si="5"/>
        <v>1</v>
      </c>
      <c r="AE68" s="233">
        <f t="shared" si="5"/>
        <v>1</v>
      </c>
      <c r="AF68" s="234">
        <f t="shared" si="5"/>
        <v>1</v>
      </c>
      <c r="AG68" s="233">
        <f t="shared" si="5"/>
        <v>1</v>
      </c>
      <c r="AH68" s="233">
        <f t="shared" si="5"/>
        <v>1</v>
      </c>
      <c r="AI68" s="233">
        <f t="shared" si="4"/>
        <v>1</v>
      </c>
      <c r="AJ68" s="233">
        <f t="shared" si="4"/>
        <v>1</v>
      </c>
      <c r="AK68" s="233">
        <f t="shared" si="4"/>
        <v>1</v>
      </c>
      <c r="AL68" s="233">
        <f t="shared" si="4"/>
        <v>1</v>
      </c>
      <c r="AM68" s="234">
        <f t="shared" si="4"/>
        <v>1</v>
      </c>
      <c r="AN68" s="233">
        <f t="shared" si="4"/>
        <v>1</v>
      </c>
      <c r="AO68" s="233">
        <f t="shared" si="4"/>
        <v>1</v>
      </c>
      <c r="AP68" s="233">
        <f t="shared" si="4"/>
        <v>1</v>
      </c>
      <c r="AQ68" s="233">
        <f t="shared" si="4"/>
        <v>1</v>
      </c>
      <c r="AR68" s="233">
        <f t="shared" si="4"/>
        <v>1</v>
      </c>
      <c r="AS68" s="233">
        <f t="shared" si="4"/>
        <v>1</v>
      </c>
      <c r="AT68" s="234">
        <f t="shared" si="4"/>
        <v>1</v>
      </c>
      <c r="AU68" s="233" t="str">
        <f t="shared" si="4"/>
        <v/>
      </c>
      <c r="AV68" s="233" t="str">
        <f t="shared" si="4"/>
        <v/>
      </c>
      <c r="AW68" s="234" t="str">
        <f t="shared" si="4"/>
        <v/>
      </c>
      <c r="AX68" s="608"/>
      <c r="AY68" s="609"/>
      <c r="AZ68" s="609"/>
      <c r="BA68" s="610"/>
      <c r="BB68" s="589"/>
      <c r="BC68" s="590"/>
      <c r="BD68" s="590"/>
      <c r="BE68" s="590"/>
      <c r="BF68" s="591"/>
    </row>
    <row r="69" spans="1:73" ht="18.75" customHeight="1" x14ac:dyDescent="0.4">
      <c r="B69" s="595"/>
      <c r="C69" s="596"/>
      <c r="D69" s="596"/>
      <c r="E69" s="596"/>
      <c r="F69" s="596"/>
      <c r="G69" s="596"/>
      <c r="H69" s="596"/>
      <c r="I69" s="596"/>
      <c r="J69" s="596"/>
      <c r="K69" s="597"/>
      <c r="L69" s="603" t="s">
        <v>61</v>
      </c>
      <c r="M69" s="603"/>
      <c r="N69" s="603"/>
      <c r="O69" s="603"/>
      <c r="P69" s="603"/>
      <c r="Q69" s="603"/>
      <c r="R69" s="604"/>
      <c r="S69" s="232">
        <f t="shared" si="5"/>
        <v>2</v>
      </c>
      <c r="T69" s="233">
        <f t="shared" si="4"/>
        <v>2</v>
      </c>
      <c r="U69" s="233">
        <f t="shared" si="4"/>
        <v>2</v>
      </c>
      <c r="V69" s="233">
        <f t="shared" si="4"/>
        <v>2</v>
      </c>
      <c r="W69" s="233">
        <f t="shared" si="4"/>
        <v>2</v>
      </c>
      <c r="X69" s="233">
        <f>IF($L69="","",IF(COUNTIFS($F$22:$F$60,$L69,X$22:X$60,"&gt;0")=0,"",COUNTIFS($F$22:$F$60,$L69,X$22:X$60,"&gt;0")))</f>
        <v>2</v>
      </c>
      <c r="Y69" s="234">
        <f t="shared" si="4"/>
        <v>2</v>
      </c>
      <c r="Z69" s="242">
        <f t="shared" si="4"/>
        <v>2</v>
      </c>
      <c r="AA69" s="233">
        <f t="shared" si="4"/>
        <v>2</v>
      </c>
      <c r="AB69" s="233">
        <f t="shared" si="4"/>
        <v>2</v>
      </c>
      <c r="AC69" s="233">
        <f t="shared" si="4"/>
        <v>2</v>
      </c>
      <c r="AD69" s="233">
        <f t="shared" si="4"/>
        <v>2</v>
      </c>
      <c r="AE69" s="233">
        <f t="shared" si="4"/>
        <v>2</v>
      </c>
      <c r="AF69" s="234">
        <f t="shared" si="4"/>
        <v>2</v>
      </c>
      <c r="AG69" s="233">
        <f t="shared" si="4"/>
        <v>2</v>
      </c>
      <c r="AH69" s="233">
        <f t="shared" si="4"/>
        <v>2</v>
      </c>
      <c r="AI69" s="233">
        <f t="shared" si="4"/>
        <v>2</v>
      </c>
      <c r="AJ69" s="233">
        <f t="shared" si="4"/>
        <v>2</v>
      </c>
      <c r="AK69" s="233">
        <f t="shared" si="4"/>
        <v>2</v>
      </c>
      <c r="AL69" s="233">
        <f t="shared" si="4"/>
        <v>2</v>
      </c>
      <c r="AM69" s="234">
        <f t="shared" si="4"/>
        <v>2</v>
      </c>
      <c r="AN69" s="233">
        <f t="shared" si="4"/>
        <v>2</v>
      </c>
      <c r="AO69" s="233">
        <f t="shared" si="4"/>
        <v>2</v>
      </c>
      <c r="AP69" s="233">
        <f t="shared" si="4"/>
        <v>2</v>
      </c>
      <c r="AQ69" s="233">
        <f t="shared" si="4"/>
        <v>2</v>
      </c>
      <c r="AR69" s="233">
        <f t="shared" si="4"/>
        <v>2</v>
      </c>
      <c r="AS69" s="233">
        <f t="shared" si="4"/>
        <v>2</v>
      </c>
      <c r="AT69" s="234">
        <f t="shared" si="4"/>
        <v>2</v>
      </c>
      <c r="AU69" s="233" t="str">
        <f t="shared" si="4"/>
        <v/>
      </c>
      <c r="AV69" s="233" t="str">
        <f t="shared" si="4"/>
        <v/>
      </c>
      <c r="AW69" s="234" t="str">
        <f t="shared" si="4"/>
        <v/>
      </c>
      <c r="AX69" s="608"/>
      <c r="AY69" s="609"/>
      <c r="AZ69" s="609"/>
      <c r="BA69" s="610"/>
      <c r="BB69" s="589"/>
      <c r="BC69" s="590"/>
      <c r="BD69" s="590"/>
      <c r="BE69" s="590"/>
      <c r="BF69" s="591"/>
    </row>
    <row r="70" spans="1:73" ht="18.75" customHeight="1" x14ac:dyDescent="0.4">
      <c r="B70" s="595"/>
      <c r="C70" s="596"/>
      <c r="D70" s="596"/>
      <c r="E70" s="596"/>
      <c r="F70" s="596"/>
      <c r="G70" s="596"/>
      <c r="H70" s="596"/>
      <c r="I70" s="596"/>
      <c r="J70" s="596"/>
      <c r="K70" s="597"/>
      <c r="L70" s="603" t="s">
        <v>62</v>
      </c>
      <c r="M70" s="603"/>
      <c r="N70" s="603"/>
      <c r="O70" s="603"/>
      <c r="P70" s="603"/>
      <c r="Q70" s="603"/>
      <c r="R70" s="604"/>
      <c r="S70" s="232">
        <f t="shared" si="5"/>
        <v>1</v>
      </c>
      <c r="T70" s="233">
        <f t="shared" si="4"/>
        <v>1</v>
      </c>
      <c r="U70" s="233">
        <f t="shared" si="4"/>
        <v>1</v>
      </c>
      <c r="V70" s="233">
        <f t="shared" si="4"/>
        <v>1</v>
      </c>
      <c r="W70" s="233">
        <f t="shared" si="4"/>
        <v>1</v>
      </c>
      <c r="X70" s="233">
        <f t="shared" si="4"/>
        <v>1</v>
      </c>
      <c r="Y70" s="234">
        <f t="shared" si="4"/>
        <v>1</v>
      </c>
      <c r="Z70" s="242">
        <f t="shared" si="4"/>
        <v>1</v>
      </c>
      <c r="AA70" s="233">
        <f t="shared" si="4"/>
        <v>1</v>
      </c>
      <c r="AB70" s="233">
        <f t="shared" si="4"/>
        <v>1</v>
      </c>
      <c r="AC70" s="233">
        <f t="shared" si="4"/>
        <v>1</v>
      </c>
      <c r="AD70" s="233">
        <f t="shared" si="4"/>
        <v>1</v>
      </c>
      <c r="AE70" s="233">
        <f t="shared" si="4"/>
        <v>1</v>
      </c>
      <c r="AF70" s="234">
        <f t="shared" si="4"/>
        <v>1</v>
      </c>
      <c r="AG70" s="233">
        <f t="shared" si="4"/>
        <v>1</v>
      </c>
      <c r="AH70" s="233">
        <f t="shared" si="4"/>
        <v>1</v>
      </c>
      <c r="AI70" s="233">
        <f t="shared" si="4"/>
        <v>1</v>
      </c>
      <c r="AJ70" s="233">
        <f t="shared" si="4"/>
        <v>1</v>
      </c>
      <c r="AK70" s="233">
        <f t="shared" si="4"/>
        <v>1</v>
      </c>
      <c r="AL70" s="233">
        <f t="shared" si="4"/>
        <v>1</v>
      </c>
      <c r="AM70" s="234">
        <f t="shared" si="4"/>
        <v>1</v>
      </c>
      <c r="AN70" s="233">
        <f t="shared" si="4"/>
        <v>1</v>
      </c>
      <c r="AO70" s="233">
        <f t="shared" si="4"/>
        <v>1</v>
      </c>
      <c r="AP70" s="233">
        <f t="shared" si="4"/>
        <v>1</v>
      </c>
      <c r="AQ70" s="233">
        <f t="shared" si="4"/>
        <v>1</v>
      </c>
      <c r="AR70" s="233">
        <f t="shared" si="4"/>
        <v>1</v>
      </c>
      <c r="AS70" s="233">
        <f t="shared" si="4"/>
        <v>1</v>
      </c>
      <c r="AT70" s="234">
        <f t="shared" si="4"/>
        <v>1</v>
      </c>
      <c r="AU70" s="233" t="str">
        <f t="shared" si="4"/>
        <v/>
      </c>
      <c r="AV70" s="233" t="str">
        <f t="shared" si="4"/>
        <v/>
      </c>
      <c r="AW70" s="234" t="str">
        <f t="shared" si="4"/>
        <v/>
      </c>
      <c r="AX70" s="608"/>
      <c r="AY70" s="609"/>
      <c r="AZ70" s="609"/>
      <c r="BA70" s="610"/>
      <c r="BB70" s="589"/>
      <c r="BC70" s="590"/>
      <c r="BD70" s="590"/>
      <c r="BE70" s="590"/>
      <c r="BF70" s="591"/>
    </row>
    <row r="71" spans="1:73" ht="18.75" customHeight="1" thickBot="1" x14ac:dyDescent="0.45">
      <c r="B71" s="598"/>
      <c r="C71" s="599"/>
      <c r="D71" s="599"/>
      <c r="E71" s="599"/>
      <c r="F71" s="599"/>
      <c r="G71" s="599"/>
      <c r="H71" s="599"/>
      <c r="I71" s="599"/>
      <c r="J71" s="599"/>
      <c r="K71" s="600"/>
      <c r="L71" s="369"/>
      <c r="M71" s="369"/>
      <c r="N71" s="369"/>
      <c r="O71" s="369"/>
      <c r="P71" s="369"/>
      <c r="Q71" s="369"/>
      <c r="R71" s="370"/>
      <c r="S71" s="243" t="str">
        <f t="shared" si="5"/>
        <v/>
      </c>
      <c r="T71" s="244" t="str">
        <f t="shared" si="4"/>
        <v/>
      </c>
      <c r="U71" s="244" t="str">
        <f t="shared" si="4"/>
        <v/>
      </c>
      <c r="V71" s="244" t="str">
        <f t="shared" si="4"/>
        <v/>
      </c>
      <c r="W71" s="244" t="str">
        <f t="shared" si="4"/>
        <v/>
      </c>
      <c r="X71" s="244" t="str">
        <f t="shared" si="4"/>
        <v/>
      </c>
      <c r="Y71" s="245" t="str">
        <f t="shared" si="4"/>
        <v/>
      </c>
      <c r="Z71" s="24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1"/>
      <c r="AY71" s="612"/>
      <c r="AZ71" s="612"/>
      <c r="BA71" s="613"/>
      <c r="BB71" s="592"/>
      <c r="BC71" s="593"/>
      <c r="BD71" s="593"/>
      <c r="BE71" s="593"/>
      <c r="BF71" s="594"/>
    </row>
    <row r="72" spans="1:73" ht="13.5" customHeight="1" x14ac:dyDescent="0.4">
      <c r="C72" s="188"/>
      <c r="D72" s="188"/>
      <c r="E72" s="188"/>
      <c r="F72" s="188"/>
      <c r="G72" s="189"/>
      <c r="H72" s="190"/>
      <c r="AF72" s="160"/>
    </row>
    <row r="73" spans="1:73" ht="11.45" customHeight="1" x14ac:dyDescent="0.4">
      <c r="A73" s="191"/>
      <c r="B73" s="191"/>
      <c r="C73" s="191"/>
      <c r="D73" s="191"/>
      <c r="E73" s="191"/>
      <c r="F73" s="191"/>
      <c r="G73" s="191"/>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c r="AR73" s="193"/>
      <c r="AS73" s="193"/>
      <c r="AT73" s="193"/>
      <c r="AU73" s="193"/>
      <c r="AV73" s="193"/>
      <c r="AW73" s="193"/>
      <c r="AX73" s="193"/>
      <c r="AY73" s="193"/>
      <c r="AZ73" s="193"/>
      <c r="BA73" s="193"/>
    </row>
    <row r="74" spans="1:73" ht="20.25" customHeight="1" x14ac:dyDescent="0.2">
      <c r="A74" s="194"/>
      <c r="B74" s="194"/>
      <c r="C74" s="191"/>
      <c r="D74" s="191"/>
      <c r="E74" s="191"/>
      <c r="F74" s="191"/>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5"/>
      <c r="AS74" s="195"/>
      <c r="AT74" s="195"/>
      <c r="AU74" s="195"/>
      <c r="AV74" s="195"/>
      <c r="BN74" s="196"/>
      <c r="BO74" s="197"/>
      <c r="BP74" s="196"/>
      <c r="BQ74" s="196"/>
      <c r="BR74" s="196"/>
      <c r="BS74" s="198"/>
      <c r="BT74" s="199"/>
      <c r="BU74" s="199"/>
    </row>
    <row r="75" spans="1:73" ht="20.25" customHeight="1" x14ac:dyDescent="0.4">
      <c r="A75" s="191"/>
      <c r="B75" s="191"/>
      <c r="C75" s="200"/>
      <c r="D75" s="200"/>
      <c r="E75" s="200"/>
      <c r="F75" s="200"/>
      <c r="G75" s="200"/>
      <c r="H75" s="201"/>
      <c r="I75" s="20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row>
    <row r="76" spans="1:73" ht="20.25" customHeight="1" x14ac:dyDescent="0.4">
      <c r="A76" s="191"/>
      <c r="B76" s="191"/>
      <c r="C76" s="200"/>
      <c r="D76" s="200"/>
      <c r="E76" s="200"/>
      <c r="F76" s="200"/>
      <c r="G76" s="200"/>
      <c r="H76" s="201"/>
      <c r="I76" s="20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row>
    <row r="77" spans="1:73" ht="20.25" customHeight="1" x14ac:dyDescent="0.4">
      <c r="A77" s="191"/>
      <c r="B77" s="191"/>
      <c r="C77" s="201"/>
      <c r="D77" s="201"/>
      <c r="E77" s="201"/>
      <c r="F77" s="201"/>
      <c r="G77" s="20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row>
    <row r="78" spans="1:73" ht="20.25" customHeight="1" x14ac:dyDescent="0.4">
      <c r="A78" s="191"/>
      <c r="B78" s="191"/>
      <c r="C78" s="201"/>
      <c r="D78" s="201"/>
      <c r="E78" s="201"/>
      <c r="F78" s="201"/>
      <c r="G78" s="20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row>
    <row r="79" spans="1:73" ht="20.25" customHeight="1" x14ac:dyDescent="0.4">
      <c r="A79" s="191"/>
      <c r="B79" s="191"/>
      <c r="C79" s="201"/>
      <c r="D79" s="201"/>
      <c r="E79" s="201"/>
      <c r="F79" s="201"/>
      <c r="G79" s="20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row>
    <row r="80" spans="1:73" ht="20.25" customHeight="1" x14ac:dyDescent="0.4">
      <c r="C80" s="160"/>
      <c r="D80" s="160"/>
      <c r="E80" s="160"/>
      <c r="F80" s="160"/>
      <c r="G80" s="160"/>
    </row>
  </sheetData>
  <sheetProtection insertColumns="0" deleteRows="0"/>
  <mergeCells count="259">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AX58:AY58"/>
    <mergeCell ref="AZ58:BA58"/>
    <mergeCell ref="P59:R59"/>
    <mergeCell ref="AX59:AY59"/>
    <mergeCell ref="AZ59:BA59"/>
    <mergeCell ref="P60:R60"/>
    <mergeCell ref="AX55:AY55"/>
    <mergeCell ref="AZ55:BA55"/>
    <mergeCell ref="BB62:BF71"/>
    <mergeCell ref="M63:R63"/>
    <mergeCell ref="M64:R64"/>
    <mergeCell ref="G62:K64"/>
    <mergeCell ref="B55:B57"/>
    <mergeCell ref="G55:G57"/>
    <mergeCell ref="H55:K57"/>
    <mergeCell ref="L55:O57"/>
    <mergeCell ref="P55:R55"/>
    <mergeCell ref="C58:E60"/>
    <mergeCell ref="P56:R56"/>
    <mergeCell ref="P57:R57"/>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AX56:AY56"/>
    <mergeCell ref="AZ56:BA56"/>
    <mergeCell ref="AX57:AY57"/>
    <mergeCell ref="AZ57:BA57"/>
    <mergeCell ref="AZ47:BA47"/>
    <mergeCell ref="P48:R48"/>
    <mergeCell ref="AX48:AY48"/>
    <mergeCell ref="AX49:AY49"/>
    <mergeCell ref="AZ49:BA49"/>
    <mergeCell ref="P50:R50"/>
    <mergeCell ref="AX50:AY50"/>
    <mergeCell ref="AZ50:BA50"/>
    <mergeCell ref="P51:R51"/>
    <mergeCell ref="P49:R49"/>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P47:R47"/>
    <mergeCell ref="AX47:AY47"/>
    <mergeCell ref="BB39:BF39"/>
    <mergeCell ref="B40:B42"/>
    <mergeCell ref="AX40:AY40"/>
    <mergeCell ref="AZ40:BA40"/>
    <mergeCell ref="C40:E42"/>
    <mergeCell ref="C37:E39"/>
    <mergeCell ref="C49:E51"/>
    <mergeCell ref="P41:R41"/>
    <mergeCell ref="AX41:AY41"/>
    <mergeCell ref="AZ41:BA41"/>
    <mergeCell ref="P42:R42"/>
    <mergeCell ref="AX42:AY42"/>
    <mergeCell ref="G40:G42"/>
    <mergeCell ref="H40:K42"/>
    <mergeCell ref="L40:O42"/>
    <mergeCell ref="P40:R40"/>
    <mergeCell ref="AZ42:BA42"/>
    <mergeCell ref="P44:R44"/>
    <mergeCell ref="AX44:AY44"/>
    <mergeCell ref="AZ44:BA44"/>
    <mergeCell ref="P45:R45"/>
    <mergeCell ref="AX45:AY45"/>
    <mergeCell ref="AZ45:BA45"/>
    <mergeCell ref="G46:G48"/>
    <mergeCell ref="AX38:AY38"/>
    <mergeCell ref="AZ38:BA38"/>
    <mergeCell ref="P39:R39"/>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P38:R38"/>
    <mergeCell ref="P32:R32"/>
    <mergeCell ref="AX32:AY32"/>
    <mergeCell ref="AZ32:BA32"/>
    <mergeCell ref="P33:R33"/>
    <mergeCell ref="AX33:AY33"/>
    <mergeCell ref="AZ33:BA33"/>
    <mergeCell ref="G25:G27"/>
    <mergeCell ref="H25:K27"/>
    <mergeCell ref="L25:O27"/>
    <mergeCell ref="P25:R25"/>
    <mergeCell ref="AX25:AY25"/>
    <mergeCell ref="AZ25:BA25"/>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P23:R23"/>
    <mergeCell ref="AX23:AY23"/>
    <mergeCell ref="AZ23:BA23"/>
    <mergeCell ref="P24:R24"/>
    <mergeCell ref="AX24:AY24"/>
    <mergeCell ref="AX17:AY21"/>
    <mergeCell ref="AZ17:BA21"/>
    <mergeCell ref="AZ24:BA24"/>
    <mergeCell ref="BB22:BF23"/>
    <mergeCell ref="BB24:BF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B25:BF26"/>
    <mergeCell ref="BB27:BF27"/>
    <mergeCell ref="BB28:BF29"/>
    <mergeCell ref="BB30:BF30"/>
    <mergeCell ref="BB31:BF32"/>
    <mergeCell ref="BB33:BF33"/>
    <mergeCell ref="BB34:BF35"/>
    <mergeCell ref="BB36:BF36"/>
    <mergeCell ref="BB37:BF38"/>
    <mergeCell ref="BB54:BF54"/>
    <mergeCell ref="BB55:BF56"/>
    <mergeCell ref="BB57:BF57"/>
    <mergeCell ref="BB58:BF59"/>
    <mergeCell ref="BB60:BF60"/>
    <mergeCell ref="BB40:BF41"/>
    <mergeCell ref="BB42:BF42"/>
    <mergeCell ref="BB43:BF44"/>
    <mergeCell ref="BB45:BF45"/>
    <mergeCell ref="BB46:BF47"/>
    <mergeCell ref="BB48:BF48"/>
    <mergeCell ref="BB49:BF50"/>
    <mergeCell ref="BB51:BF51"/>
    <mergeCell ref="BB52:BF53"/>
  </mergeCells>
  <phoneticPr fontId="2"/>
  <conditionalFormatting sqref="S24 S65:BA71">
    <cfRule type="expression" dxfId="274" priority="297">
      <formula>INDIRECT(ADDRESS(ROW(),COLUMN()))=TRUNC(INDIRECT(ADDRESS(ROW(),COLUMN())))</formula>
    </cfRule>
  </conditionalFormatting>
  <conditionalFormatting sqref="S23">
    <cfRule type="expression" dxfId="273" priority="296">
      <formula>INDIRECT(ADDRESS(ROW(),COLUMN()))=TRUNC(INDIRECT(ADDRESS(ROW(),COLUMN())))</formula>
    </cfRule>
  </conditionalFormatting>
  <conditionalFormatting sqref="T24:Y24">
    <cfRule type="expression" dxfId="272" priority="295">
      <formula>INDIRECT(ADDRESS(ROW(),COLUMN()))=TRUNC(INDIRECT(ADDRESS(ROW(),COLUMN())))</formula>
    </cfRule>
  </conditionalFormatting>
  <conditionalFormatting sqref="T23:Y23">
    <cfRule type="expression" dxfId="271" priority="294">
      <formula>INDIRECT(ADDRESS(ROW(),COLUMN()))=TRUNC(INDIRECT(ADDRESS(ROW(),COLUMN())))</formula>
    </cfRule>
  </conditionalFormatting>
  <conditionalFormatting sqref="Z24">
    <cfRule type="expression" dxfId="270" priority="293">
      <formula>INDIRECT(ADDRESS(ROW(),COLUMN()))=TRUNC(INDIRECT(ADDRESS(ROW(),COLUMN())))</formula>
    </cfRule>
  </conditionalFormatting>
  <conditionalFormatting sqref="Z23">
    <cfRule type="expression" dxfId="269" priority="292">
      <formula>INDIRECT(ADDRESS(ROW(),COLUMN()))=TRUNC(INDIRECT(ADDRESS(ROW(),COLUMN())))</formula>
    </cfRule>
  </conditionalFormatting>
  <conditionalFormatting sqref="AA24:AF24">
    <cfRule type="expression" dxfId="268" priority="291">
      <formula>INDIRECT(ADDRESS(ROW(),COLUMN()))=TRUNC(INDIRECT(ADDRESS(ROW(),COLUMN())))</formula>
    </cfRule>
  </conditionalFormatting>
  <conditionalFormatting sqref="AA23:AF23">
    <cfRule type="expression" dxfId="267" priority="290">
      <formula>INDIRECT(ADDRESS(ROW(),COLUMN()))=TRUNC(INDIRECT(ADDRESS(ROW(),COLUMN())))</formula>
    </cfRule>
  </conditionalFormatting>
  <conditionalFormatting sqref="AG24">
    <cfRule type="expression" dxfId="266" priority="289">
      <formula>INDIRECT(ADDRESS(ROW(),COLUMN()))=TRUNC(INDIRECT(ADDRESS(ROW(),COLUMN())))</formula>
    </cfRule>
  </conditionalFormatting>
  <conditionalFormatting sqref="AG23">
    <cfRule type="expression" dxfId="265" priority="288">
      <formula>INDIRECT(ADDRESS(ROW(),COLUMN()))=TRUNC(INDIRECT(ADDRESS(ROW(),COLUMN())))</formula>
    </cfRule>
  </conditionalFormatting>
  <conditionalFormatting sqref="AH24:AM24">
    <cfRule type="expression" dxfId="264" priority="287">
      <formula>INDIRECT(ADDRESS(ROW(),COLUMN()))=TRUNC(INDIRECT(ADDRESS(ROW(),COLUMN())))</formula>
    </cfRule>
  </conditionalFormatting>
  <conditionalFormatting sqref="AH23:AM23">
    <cfRule type="expression" dxfId="263" priority="286">
      <formula>INDIRECT(ADDRESS(ROW(),COLUMN()))=TRUNC(INDIRECT(ADDRESS(ROW(),COLUMN())))</formula>
    </cfRule>
  </conditionalFormatting>
  <conditionalFormatting sqref="AN24">
    <cfRule type="expression" dxfId="262" priority="285">
      <formula>INDIRECT(ADDRESS(ROW(),COLUMN()))=TRUNC(INDIRECT(ADDRESS(ROW(),COLUMN())))</formula>
    </cfRule>
  </conditionalFormatting>
  <conditionalFormatting sqref="AN23">
    <cfRule type="expression" dxfId="261" priority="284">
      <formula>INDIRECT(ADDRESS(ROW(),COLUMN()))=TRUNC(INDIRECT(ADDRESS(ROW(),COLUMN())))</formula>
    </cfRule>
  </conditionalFormatting>
  <conditionalFormatting sqref="AO24:AT24">
    <cfRule type="expression" dxfId="260" priority="283">
      <formula>INDIRECT(ADDRESS(ROW(),COLUMN()))=TRUNC(INDIRECT(ADDRESS(ROW(),COLUMN())))</formula>
    </cfRule>
  </conditionalFormatting>
  <conditionalFormatting sqref="AO23:AT23">
    <cfRule type="expression" dxfId="259" priority="282">
      <formula>INDIRECT(ADDRESS(ROW(),COLUMN()))=TRUNC(INDIRECT(ADDRESS(ROW(),COLUMN())))</formula>
    </cfRule>
  </conditionalFormatting>
  <conditionalFormatting sqref="AU24">
    <cfRule type="expression" dxfId="258" priority="281">
      <formula>INDIRECT(ADDRESS(ROW(),COLUMN()))=TRUNC(INDIRECT(ADDRESS(ROW(),COLUMN())))</formula>
    </cfRule>
  </conditionalFormatting>
  <conditionalFormatting sqref="AU23">
    <cfRule type="expression" dxfId="257" priority="280">
      <formula>INDIRECT(ADDRESS(ROW(),COLUMN()))=TRUNC(INDIRECT(ADDRESS(ROW(),COLUMN())))</formula>
    </cfRule>
  </conditionalFormatting>
  <conditionalFormatting sqref="AV24:AW24">
    <cfRule type="expression" dxfId="256" priority="279">
      <formula>INDIRECT(ADDRESS(ROW(),COLUMN()))=TRUNC(INDIRECT(ADDRESS(ROW(),COLUMN())))</formula>
    </cfRule>
  </conditionalFormatting>
  <conditionalFormatting sqref="AV23:AW23">
    <cfRule type="expression" dxfId="255" priority="278">
      <formula>INDIRECT(ADDRESS(ROW(),COLUMN()))=TRUNC(INDIRECT(ADDRESS(ROW(),COLUMN())))</formula>
    </cfRule>
  </conditionalFormatting>
  <conditionalFormatting sqref="AX23:BA24">
    <cfRule type="expression" dxfId="254" priority="277">
      <formula>INDIRECT(ADDRESS(ROW(),COLUMN()))=TRUNC(INDIRECT(ADDRESS(ROW(),COLUMN())))</formula>
    </cfRule>
  </conditionalFormatting>
  <conditionalFormatting sqref="S27">
    <cfRule type="expression" dxfId="253" priority="256">
      <formula>INDIRECT(ADDRESS(ROW(),COLUMN()))=TRUNC(INDIRECT(ADDRESS(ROW(),COLUMN())))</formula>
    </cfRule>
  </conditionalFormatting>
  <conditionalFormatting sqref="S26">
    <cfRule type="expression" dxfId="252" priority="255">
      <formula>INDIRECT(ADDRESS(ROW(),COLUMN()))=TRUNC(INDIRECT(ADDRESS(ROW(),COLUMN())))</formula>
    </cfRule>
  </conditionalFormatting>
  <conditionalFormatting sqref="T27:Y27">
    <cfRule type="expression" dxfId="251" priority="254">
      <formula>INDIRECT(ADDRESS(ROW(),COLUMN()))=TRUNC(INDIRECT(ADDRESS(ROW(),COLUMN())))</formula>
    </cfRule>
  </conditionalFormatting>
  <conditionalFormatting sqref="T26:Y26">
    <cfRule type="expression" dxfId="250" priority="253">
      <formula>INDIRECT(ADDRESS(ROW(),COLUMN()))=TRUNC(INDIRECT(ADDRESS(ROW(),COLUMN())))</formula>
    </cfRule>
  </conditionalFormatting>
  <conditionalFormatting sqref="Z27">
    <cfRule type="expression" dxfId="249" priority="252">
      <formula>INDIRECT(ADDRESS(ROW(),COLUMN()))=TRUNC(INDIRECT(ADDRESS(ROW(),COLUMN())))</formula>
    </cfRule>
  </conditionalFormatting>
  <conditionalFormatting sqref="Z26">
    <cfRule type="expression" dxfId="248" priority="251">
      <formula>INDIRECT(ADDRESS(ROW(),COLUMN()))=TRUNC(INDIRECT(ADDRESS(ROW(),COLUMN())))</formula>
    </cfRule>
  </conditionalFormatting>
  <conditionalFormatting sqref="AA27:AF27">
    <cfRule type="expression" dxfId="247" priority="250">
      <formula>INDIRECT(ADDRESS(ROW(),COLUMN()))=TRUNC(INDIRECT(ADDRESS(ROW(),COLUMN())))</formula>
    </cfRule>
  </conditionalFormatting>
  <conditionalFormatting sqref="AA26:AF26">
    <cfRule type="expression" dxfId="246" priority="249">
      <formula>INDIRECT(ADDRESS(ROW(),COLUMN()))=TRUNC(INDIRECT(ADDRESS(ROW(),COLUMN())))</formula>
    </cfRule>
  </conditionalFormatting>
  <conditionalFormatting sqref="AG27">
    <cfRule type="expression" dxfId="245" priority="248">
      <formula>INDIRECT(ADDRESS(ROW(),COLUMN()))=TRUNC(INDIRECT(ADDRESS(ROW(),COLUMN())))</formula>
    </cfRule>
  </conditionalFormatting>
  <conditionalFormatting sqref="AG26">
    <cfRule type="expression" dxfId="244" priority="247">
      <formula>INDIRECT(ADDRESS(ROW(),COLUMN()))=TRUNC(INDIRECT(ADDRESS(ROW(),COLUMN())))</formula>
    </cfRule>
  </conditionalFormatting>
  <conditionalFormatting sqref="AH27:AM27">
    <cfRule type="expression" dxfId="243" priority="246">
      <formula>INDIRECT(ADDRESS(ROW(),COLUMN()))=TRUNC(INDIRECT(ADDRESS(ROW(),COLUMN())))</formula>
    </cfRule>
  </conditionalFormatting>
  <conditionalFormatting sqref="AH26:AM26">
    <cfRule type="expression" dxfId="242" priority="245">
      <formula>INDIRECT(ADDRESS(ROW(),COLUMN()))=TRUNC(INDIRECT(ADDRESS(ROW(),COLUMN())))</formula>
    </cfRule>
  </conditionalFormatting>
  <conditionalFormatting sqref="AN27">
    <cfRule type="expression" dxfId="241" priority="244">
      <formula>INDIRECT(ADDRESS(ROW(),COLUMN()))=TRUNC(INDIRECT(ADDRESS(ROW(),COLUMN())))</formula>
    </cfRule>
  </conditionalFormatting>
  <conditionalFormatting sqref="AN26">
    <cfRule type="expression" dxfId="240" priority="243">
      <formula>INDIRECT(ADDRESS(ROW(),COLUMN()))=TRUNC(INDIRECT(ADDRESS(ROW(),COLUMN())))</formula>
    </cfRule>
  </conditionalFormatting>
  <conditionalFormatting sqref="AO27:AT27">
    <cfRule type="expression" dxfId="239" priority="242">
      <formula>INDIRECT(ADDRESS(ROW(),COLUMN()))=TRUNC(INDIRECT(ADDRESS(ROW(),COLUMN())))</formula>
    </cfRule>
  </conditionalFormatting>
  <conditionalFormatting sqref="AO26:AT26">
    <cfRule type="expression" dxfId="238" priority="241">
      <formula>INDIRECT(ADDRESS(ROW(),COLUMN()))=TRUNC(INDIRECT(ADDRESS(ROW(),COLUMN())))</formula>
    </cfRule>
  </conditionalFormatting>
  <conditionalFormatting sqref="AU27">
    <cfRule type="expression" dxfId="237" priority="240">
      <formula>INDIRECT(ADDRESS(ROW(),COLUMN()))=TRUNC(INDIRECT(ADDRESS(ROW(),COLUMN())))</formula>
    </cfRule>
  </conditionalFormatting>
  <conditionalFormatting sqref="AU26">
    <cfRule type="expression" dxfId="236" priority="239">
      <formula>INDIRECT(ADDRESS(ROW(),COLUMN()))=TRUNC(INDIRECT(ADDRESS(ROW(),COLUMN())))</formula>
    </cfRule>
  </conditionalFormatting>
  <conditionalFormatting sqref="AV27:AW27">
    <cfRule type="expression" dxfId="235" priority="238">
      <formula>INDIRECT(ADDRESS(ROW(),COLUMN()))=TRUNC(INDIRECT(ADDRESS(ROW(),COLUMN())))</formula>
    </cfRule>
  </conditionalFormatting>
  <conditionalFormatting sqref="AV26:AW26">
    <cfRule type="expression" dxfId="234" priority="237">
      <formula>INDIRECT(ADDRESS(ROW(),COLUMN()))=TRUNC(INDIRECT(ADDRESS(ROW(),COLUMN())))</formula>
    </cfRule>
  </conditionalFormatting>
  <conditionalFormatting sqref="AX26:BA27">
    <cfRule type="expression" dxfId="233" priority="236">
      <formula>INDIRECT(ADDRESS(ROW(),COLUMN()))=TRUNC(INDIRECT(ADDRESS(ROW(),COLUMN())))</formula>
    </cfRule>
  </conditionalFormatting>
  <conditionalFormatting sqref="S30">
    <cfRule type="expression" dxfId="232" priority="235">
      <formula>INDIRECT(ADDRESS(ROW(),COLUMN()))=TRUNC(INDIRECT(ADDRESS(ROW(),COLUMN())))</formula>
    </cfRule>
  </conditionalFormatting>
  <conditionalFormatting sqref="S29">
    <cfRule type="expression" dxfId="231" priority="234">
      <formula>INDIRECT(ADDRESS(ROW(),COLUMN()))=TRUNC(INDIRECT(ADDRESS(ROW(),COLUMN())))</formula>
    </cfRule>
  </conditionalFormatting>
  <conditionalFormatting sqref="T30:Y30">
    <cfRule type="expression" dxfId="230" priority="233">
      <formula>INDIRECT(ADDRESS(ROW(),COLUMN()))=TRUNC(INDIRECT(ADDRESS(ROW(),COLUMN())))</formula>
    </cfRule>
  </conditionalFormatting>
  <conditionalFormatting sqref="T29:Y29">
    <cfRule type="expression" dxfId="229" priority="232">
      <formula>INDIRECT(ADDRESS(ROW(),COLUMN()))=TRUNC(INDIRECT(ADDRESS(ROW(),COLUMN())))</formula>
    </cfRule>
  </conditionalFormatting>
  <conditionalFormatting sqref="Z30">
    <cfRule type="expression" dxfId="228" priority="231">
      <formula>INDIRECT(ADDRESS(ROW(),COLUMN()))=TRUNC(INDIRECT(ADDRESS(ROW(),COLUMN())))</formula>
    </cfRule>
  </conditionalFormatting>
  <conditionalFormatting sqref="Z29">
    <cfRule type="expression" dxfId="227" priority="230">
      <formula>INDIRECT(ADDRESS(ROW(),COLUMN()))=TRUNC(INDIRECT(ADDRESS(ROW(),COLUMN())))</formula>
    </cfRule>
  </conditionalFormatting>
  <conditionalFormatting sqref="AA30:AF30">
    <cfRule type="expression" dxfId="226" priority="229">
      <formula>INDIRECT(ADDRESS(ROW(),COLUMN()))=TRUNC(INDIRECT(ADDRESS(ROW(),COLUMN())))</formula>
    </cfRule>
  </conditionalFormatting>
  <conditionalFormatting sqref="AA29:AF29">
    <cfRule type="expression" dxfId="225" priority="228">
      <formula>INDIRECT(ADDRESS(ROW(),COLUMN()))=TRUNC(INDIRECT(ADDRESS(ROW(),COLUMN())))</formula>
    </cfRule>
  </conditionalFormatting>
  <conditionalFormatting sqref="AG30">
    <cfRule type="expression" dxfId="224" priority="227">
      <formula>INDIRECT(ADDRESS(ROW(),COLUMN()))=TRUNC(INDIRECT(ADDRESS(ROW(),COLUMN())))</formula>
    </cfRule>
  </conditionalFormatting>
  <conditionalFormatting sqref="AG29">
    <cfRule type="expression" dxfId="223" priority="226">
      <formula>INDIRECT(ADDRESS(ROW(),COLUMN()))=TRUNC(INDIRECT(ADDRESS(ROW(),COLUMN())))</formula>
    </cfRule>
  </conditionalFormatting>
  <conditionalFormatting sqref="AH30:AM30">
    <cfRule type="expression" dxfId="222" priority="225">
      <formula>INDIRECT(ADDRESS(ROW(),COLUMN()))=TRUNC(INDIRECT(ADDRESS(ROW(),COLUMN())))</formula>
    </cfRule>
  </conditionalFormatting>
  <conditionalFormatting sqref="AH29:AM29">
    <cfRule type="expression" dxfId="221" priority="224">
      <formula>INDIRECT(ADDRESS(ROW(),COLUMN()))=TRUNC(INDIRECT(ADDRESS(ROW(),COLUMN())))</formula>
    </cfRule>
  </conditionalFormatting>
  <conditionalFormatting sqref="AN30">
    <cfRule type="expression" dxfId="220" priority="223">
      <formula>INDIRECT(ADDRESS(ROW(),COLUMN()))=TRUNC(INDIRECT(ADDRESS(ROW(),COLUMN())))</formula>
    </cfRule>
  </conditionalFormatting>
  <conditionalFormatting sqref="AN29">
    <cfRule type="expression" dxfId="219" priority="222">
      <formula>INDIRECT(ADDRESS(ROW(),COLUMN()))=TRUNC(INDIRECT(ADDRESS(ROW(),COLUMN())))</formula>
    </cfRule>
  </conditionalFormatting>
  <conditionalFormatting sqref="AO30:AT30">
    <cfRule type="expression" dxfId="218" priority="221">
      <formula>INDIRECT(ADDRESS(ROW(),COLUMN()))=TRUNC(INDIRECT(ADDRESS(ROW(),COLUMN())))</formula>
    </cfRule>
  </conditionalFormatting>
  <conditionalFormatting sqref="AO29:AT29">
    <cfRule type="expression" dxfId="217" priority="220">
      <formula>INDIRECT(ADDRESS(ROW(),COLUMN()))=TRUNC(INDIRECT(ADDRESS(ROW(),COLUMN())))</formula>
    </cfRule>
  </conditionalFormatting>
  <conditionalFormatting sqref="AU30">
    <cfRule type="expression" dxfId="216" priority="219">
      <formula>INDIRECT(ADDRESS(ROW(),COLUMN()))=TRUNC(INDIRECT(ADDRESS(ROW(),COLUMN())))</formula>
    </cfRule>
  </conditionalFormatting>
  <conditionalFormatting sqref="AU29">
    <cfRule type="expression" dxfId="215" priority="218">
      <formula>INDIRECT(ADDRESS(ROW(),COLUMN()))=TRUNC(INDIRECT(ADDRESS(ROW(),COLUMN())))</formula>
    </cfRule>
  </conditionalFormatting>
  <conditionalFormatting sqref="AV30:AW30">
    <cfRule type="expression" dxfId="214" priority="217">
      <formula>INDIRECT(ADDRESS(ROW(),COLUMN()))=TRUNC(INDIRECT(ADDRESS(ROW(),COLUMN())))</formula>
    </cfRule>
  </conditionalFormatting>
  <conditionalFormatting sqref="AV29:AW29">
    <cfRule type="expression" dxfId="213" priority="216">
      <formula>INDIRECT(ADDRESS(ROW(),COLUMN()))=TRUNC(INDIRECT(ADDRESS(ROW(),COLUMN())))</formula>
    </cfRule>
  </conditionalFormatting>
  <conditionalFormatting sqref="AX29:BA30">
    <cfRule type="expression" dxfId="212" priority="215">
      <formula>INDIRECT(ADDRESS(ROW(),COLUMN()))=TRUNC(INDIRECT(ADDRESS(ROW(),COLUMN())))</formula>
    </cfRule>
  </conditionalFormatting>
  <conditionalFormatting sqref="S33">
    <cfRule type="expression" dxfId="211" priority="214">
      <formula>INDIRECT(ADDRESS(ROW(),COLUMN()))=TRUNC(INDIRECT(ADDRESS(ROW(),COLUMN())))</formula>
    </cfRule>
  </conditionalFormatting>
  <conditionalFormatting sqref="S32">
    <cfRule type="expression" dxfId="210" priority="213">
      <formula>INDIRECT(ADDRESS(ROW(),COLUMN()))=TRUNC(INDIRECT(ADDRESS(ROW(),COLUMN())))</formula>
    </cfRule>
  </conditionalFormatting>
  <conditionalFormatting sqref="T33:Y33">
    <cfRule type="expression" dxfId="209" priority="212">
      <formula>INDIRECT(ADDRESS(ROW(),COLUMN()))=TRUNC(INDIRECT(ADDRESS(ROW(),COLUMN())))</formula>
    </cfRule>
  </conditionalFormatting>
  <conditionalFormatting sqref="T32:Y32">
    <cfRule type="expression" dxfId="208" priority="211">
      <formula>INDIRECT(ADDRESS(ROW(),COLUMN()))=TRUNC(INDIRECT(ADDRESS(ROW(),COLUMN())))</formula>
    </cfRule>
  </conditionalFormatting>
  <conditionalFormatting sqref="Z33">
    <cfRule type="expression" dxfId="207" priority="210">
      <formula>INDIRECT(ADDRESS(ROW(),COLUMN()))=TRUNC(INDIRECT(ADDRESS(ROW(),COLUMN())))</formula>
    </cfRule>
  </conditionalFormatting>
  <conditionalFormatting sqref="Z32">
    <cfRule type="expression" dxfId="206" priority="209">
      <formula>INDIRECT(ADDRESS(ROW(),COLUMN()))=TRUNC(INDIRECT(ADDRESS(ROW(),COLUMN())))</formula>
    </cfRule>
  </conditionalFormatting>
  <conditionalFormatting sqref="AA33:AF33">
    <cfRule type="expression" dxfId="205" priority="208">
      <formula>INDIRECT(ADDRESS(ROW(),COLUMN()))=TRUNC(INDIRECT(ADDRESS(ROW(),COLUMN())))</formula>
    </cfRule>
  </conditionalFormatting>
  <conditionalFormatting sqref="AA32:AF32">
    <cfRule type="expression" dxfId="204" priority="207">
      <formula>INDIRECT(ADDRESS(ROW(),COLUMN()))=TRUNC(INDIRECT(ADDRESS(ROW(),COLUMN())))</formula>
    </cfRule>
  </conditionalFormatting>
  <conditionalFormatting sqref="AG33">
    <cfRule type="expression" dxfId="203" priority="206">
      <formula>INDIRECT(ADDRESS(ROW(),COLUMN()))=TRUNC(INDIRECT(ADDRESS(ROW(),COLUMN())))</formula>
    </cfRule>
  </conditionalFormatting>
  <conditionalFormatting sqref="AG32">
    <cfRule type="expression" dxfId="202" priority="205">
      <formula>INDIRECT(ADDRESS(ROW(),COLUMN()))=TRUNC(INDIRECT(ADDRESS(ROW(),COLUMN())))</formula>
    </cfRule>
  </conditionalFormatting>
  <conditionalFormatting sqref="AH33:AM33">
    <cfRule type="expression" dxfId="201" priority="204">
      <formula>INDIRECT(ADDRESS(ROW(),COLUMN()))=TRUNC(INDIRECT(ADDRESS(ROW(),COLUMN())))</formula>
    </cfRule>
  </conditionalFormatting>
  <conditionalFormatting sqref="AH32:AM32">
    <cfRule type="expression" dxfId="200" priority="203">
      <formula>INDIRECT(ADDRESS(ROW(),COLUMN()))=TRUNC(INDIRECT(ADDRESS(ROW(),COLUMN())))</formula>
    </cfRule>
  </conditionalFormatting>
  <conditionalFormatting sqref="AN33">
    <cfRule type="expression" dxfId="199" priority="202">
      <formula>INDIRECT(ADDRESS(ROW(),COLUMN()))=TRUNC(INDIRECT(ADDRESS(ROW(),COLUMN())))</formula>
    </cfRule>
  </conditionalFormatting>
  <conditionalFormatting sqref="AN32">
    <cfRule type="expression" dxfId="198" priority="201">
      <formula>INDIRECT(ADDRESS(ROW(),COLUMN()))=TRUNC(INDIRECT(ADDRESS(ROW(),COLUMN())))</formula>
    </cfRule>
  </conditionalFormatting>
  <conditionalFormatting sqref="AO33:AT33">
    <cfRule type="expression" dxfId="197" priority="200">
      <formula>INDIRECT(ADDRESS(ROW(),COLUMN()))=TRUNC(INDIRECT(ADDRESS(ROW(),COLUMN())))</formula>
    </cfRule>
  </conditionalFormatting>
  <conditionalFormatting sqref="AO32:AT32">
    <cfRule type="expression" dxfId="196" priority="199">
      <formula>INDIRECT(ADDRESS(ROW(),COLUMN()))=TRUNC(INDIRECT(ADDRESS(ROW(),COLUMN())))</formula>
    </cfRule>
  </conditionalFormatting>
  <conditionalFormatting sqref="AU33">
    <cfRule type="expression" dxfId="195" priority="198">
      <formula>INDIRECT(ADDRESS(ROW(),COLUMN()))=TRUNC(INDIRECT(ADDRESS(ROW(),COLUMN())))</formula>
    </cfRule>
  </conditionalFormatting>
  <conditionalFormatting sqref="AU32">
    <cfRule type="expression" dxfId="194" priority="197">
      <formula>INDIRECT(ADDRESS(ROW(),COLUMN()))=TRUNC(INDIRECT(ADDRESS(ROW(),COLUMN())))</formula>
    </cfRule>
  </conditionalFormatting>
  <conditionalFormatting sqref="AV33:AW33">
    <cfRule type="expression" dxfId="193" priority="196">
      <formula>INDIRECT(ADDRESS(ROW(),COLUMN()))=TRUNC(INDIRECT(ADDRESS(ROW(),COLUMN())))</formula>
    </cfRule>
  </conditionalFormatting>
  <conditionalFormatting sqref="AV32:AW32">
    <cfRule type="expression" dxfId="192" priority="195">
      <formula>INDIRECT(ADDRESS(ROW(),COLUMN()))=TRUNC(INDIRECT(ADDRESS(ROW(),COLUMN())))</formula>
    </cfRule>
  </conditionalFormatting>
  <conditionalFormatting sqref="AX32:BA33">
    <cfRule type="expression" dxfId="191" priority="194">
      <formula>INDIRECT(ADDRESS(ROW(),COLUMN()))=TRUNC(INDIRECT(ADDRESS(ROW(),COLUMN())))</formula>
    </cfRule>
  </conditionalFormatting>
  <conditionalFormatting sqref="S36">
    <cfRule type="expression" dxfId="190" priority="193">
      <formula>INDIRECT(ADDRESS(ROW(),COLUMN()))=TRUNC(INDIRECT(ADDRESS(ROW(),COLUMN())))</formula>
    </cfRule>
  </conditionalFormatting>
  <conditionalFormatting sqref="S35">
    <cfRule type="expression" dxfId="189" priority="192">
      <formula>INDIRECT(ADDRESS(ROW(),COLUMN()))=TRUNC(INDIRECT(ADDRESS(ROW(),COLUMN())))</formula>
    </cfRule>
  </conditionalFormatting>
  <conditionalFormatting sqref="T36:Y36">
    <cfRule type="expression" dxfId="188" priority="191">
      <formula>INDIRECT(ADDRESS(ROW(),COLUMN()))=TRUNC(INDIRECT(ADDRESS(ROW(),COLUMN())))</formula>
    </cfRule>
  </conditionalFormatting>
  <conditionalFormatting sqref="T35:Y35">
    <cfRule type="expression" dxfId="187" priority="190">
      <formula>INDIRECT(ADDRESS(ROW(),COLUMN()))=TRUNC(INDIRECT(ADDRESS(ROW(),COLUMN())))</formula>
    </cfRule>
  </conditionalFormatting>
  <conditionalFormatting sqref="Z36">
    <cfRule type="expression" dxfId="186" priority="189">
      <formula>INDIRECT(ADDRESS(ROW(),COLUMN()))=TRUNC(INDIRECT(ADDRESS(ROW(),COLUMN())))</formula>
    </cfRule>
  </conditionalFormatting>
  <conditionalFormatting sqref="Z35">
    <cfRule type="expression" dxfId="185" priority="188">
      <formula>INDIRECT(ADDRESS(ROW(),COLUMN()))=TRUNC(INDIRECT(ADDRESS(ROW(),COLUMN())))</formula>
    </cfRule>
  </conditionalFormatting>
  <conditionalFormatting sqref="AA36:AF36">
    <cfRule type="expression" dxfId="184" priority="187">
      <formula>INDIRECT(ADDRESS(ROW(),COLUMN()))=TRUNC(INDIRECT(ADDRESS(ROW(),COLUMN())))</formula>
    </cfRule>
  </conditionalFormatting>
  <conditionalFormatting sqref="AA35:AF35">
    <cfRule type="expression" dxfId="183" priority="186">
      <formula>INDIRECT(ADDRESS(ROW(),COLUMN()))=TRUNC(INDIRECT(ADDRESS(ROW(),COLUMN())))</formula>
    </cfRule>
  </conditionalFormatting>
  <conditionalFormatting sqref="AG36">
    <cfRule type="expression" dxfId="182" priority="185">
      <formula>INDIRECT(ADDRESS(ROW(),COLUMN()))=TRUNC(INDIRECT(ADDRESS(ROW(),COLUMN())))</formula>
    </cfRule>
  </conditionalFormatting>
  <conditionalFormatting sqref="AG35">
    <cfRule type="expression" dxfId="181" priority="184">
      <formula>INDIRECT(ADDRESS(ROW(),COLUMN()))=TRUNC(INDIRECT(ADDRESS(ROW(),COLUMN())))</formula>
    </cfRule>
  </conditionalFormatting>
  <conditionalFormatting sqref="AH36:AM36">
    <cfRule type="expression" dxfId="180" priority="183">
      <formula>INDIRECT(ADDRESS(ROW(),COLUMN()))=TRUNC(INDIRECT(ADDRESS(ROW(),COLUMN())))</formula>
    </cfRule>
  </conditionalFormatting>
  <conditionalFormatting sqref="AH35:AM35">
    <cfRule type="expression" dxfId="179" priority="182">
      <formula>INDIRECT(ADDRESS(ROW(),COLUMN()))=TRUNC(INDIRECT(ADDRESS(ROW(),COLUMN())))</formula>
    </cfRule>
  </conditionalFormatting>
  <conditionalFormatting sqref="AN36">
    <cfRule type="expression" dxfId="178" priority="181">
      <formula>INDIRECT(ADDRESS(ROW(),COLUMN()))=TRUNC(INDIRECT(ADDRESS(ROW(),COLUMN())))</formula>
    </cfRule>
  </conditionalFormatting>
  <conditionalFormatting sqref="AN35">
    <cfRule type="expression" dxfId="177" priority="180">
      <formula>INDIRECT(ADDRESS(ROW(),COLUMN()))=TRUNC(INDIRECT(ADDRESS(ROW(),COLUMN())))</formula>
    </cfRule>
  </conditionalFormatting>
  <conditionalFormatting sqref="AO36:AT36">
    <cfRule type="expression" dxfId="176" priority="179">
      <formula>INDIRECT(ADDRESS(ROW(),COLUMN()))=TRUNC(INDIRECT(ADDRESS(ROW(),COLUMN())))</formula>
    </cfRule>
  </conditionalFormatting>
  <conditionalFormatting sqref="AO35:AT35">
    <cfRule type="expression" dxfId="175" priority="178">
      <formula>INDIRECT(ADDRESS(ROW(),COLUMN()))=TRUNC(INDIRECT(ADDRESS(ROW(),COLUMN())))</formula>
    </cfRule>
  </conditionalFormatting>
  <conditionalFormatting sqref="AU36">
    <cfRule type="expression" dxfId="174" priority="177">
      <formula>INDIRECT(ADDRESS(ROW(),COLUMN()))=TRUNC(INDIRECT(ADDRESS(ROW(),COLUMN())))</formula>
    </cfRule>
  </conditionalFormatting>
  <conditionalFormatting sqref="AU35">
    <cfRule type="expression" dxfId="173" priority="176">
      <formula>INDIRECT(ADDRESS(ROW(),COLUMN()))=TRUNC(INDIRECT(ADDRESS(ROW(),COLUMN())))</formula>
    </cfRule>
  </conditionalFormatting>
  <conditionalFormatting sqref="AV36:AW36">
    <cfRule type="expression" dxfId="172" priority="175">
      <formula>INDIRECT(ADDRESS(ROW(),COLUMN()))=TRUNC(INDIRECT(ADDRESS(ROW(),COLUMN())))</formula>
    </cfRule>
  </conditionalFormatting>
  <conditionalFormatting sqref="AV35:AW35">
    <cfRule type="expression" dxfId="171" priority="174">
      <formula>INDIRECT(ADDRESS(ROW(),COLUMN()))=TRUNC(INDIRECT(ADDRESS(ROW(),COLUMN())))</formula>
    </cfRule>
  </conditionalFormatting>
  <conditionalFormatting sqref="AX35:BA36">
    <cfRule type="expression" dxfId="170" priority="173">
      <formula>INDIRECT(ADDRESS(ROW(),COLUMN()))=TRUNC(INDIRECT(ADDRESS(ROW(),COLUMN())))</formula>
    </cfRule>
  </conditionalFormatting>
  <conditionalFormatting sqref="S39">
    <cfRule type="expression" dxfId="169" priority="172">
      <formula>INDIRECT(ADDRESS(ROW(),COLUMN()))=TRUNC(INDIRECT(ADDRESS(ROW(),COLUMN())))</formula>
    </cfRule>
  </conditionalFormatting>
  <conditionalFormatting sqref="S38">
    <cfRule type="expression" dxfId="168" priority="171">
      <formula>INDIRECT(ADDRESS(ROW(),COLUMN()))=TRUNC(INDIRECT(ADDRESS(ROW(),COLUMN())))</formula>
    </cfRule>
  </conditionalFormatting>
  <conditionalFormatting sqref="T39:Y39">
    <cfRule type="expression" dxfId="167" priority="170">
      <formula>INDIRECT(ADDRESS(ROW(),COLUMN()))=TRUNC(INDIRECT(ADDRESS(ROW(),COLUMN())))</formula>
    </cfRule>
  </conditionalFormatting>
  <conditionalFormatting sqref="T38:Y38">
    <cfRule type="expression" dxfId="166" priority="169">
      <formula>INDIRECT(ADDRESS(ROW(),COLUMN()))=TRUNC(INDIRECT(ADDRESS(ROW(),COLUMN())))</formula>
    </cfRule>
  </conditionalFormatting>
  <conditionalFormatting sqref="Z39">
    <cfRule type="expression" dxfId="165" priority="168">
      <formula>INDIRECT(ADDRESS(ROW(),COLUMN()))=TRUNC(INDIRECT(ADDRESS(ROW(),COLUMN())))</formula>
    </cfRule>
  </conditionalFormatting>
  <conditionalFormatting sqref="Z38">
    <cfRule type="expression" dxfId="164" priority="167">
      <formula>INDIRECT(ADDRESS(ROW(),COLUMN()))=TRUNC(INDIRECT(ADDRESS(ROW(),COLUMN())))</formula>
    </cfRule>
  </conditionalFormatting>
  <conditionalFormatting sqref="AA39:AF39">
    <cfRule type="expression" dxfId="163" priority="166">
      <formula>INDIRECT(ADDRESS(ROW(),COLUMN()))=TRUNC(INDIRECT(ADDRESS(ROW(),COLUMN())))</formula>
    </cfRule>
  </conditionalFormatting>
  <conditionalFormatting sqref="AA38:AF38">
    <cfRule type="expression" dxfId="162" priority="165">
      <formula>INDIRECT(ADDRESS(ROW(),COLUMN()))=TRUNC(INDIRECT(ADDRESS(ROW(),COLUMN())))</formula>
    </cfRule>
  </conditionalFormatting>
  <conditionalFormatting sqref="AG39">
    <cfRule type="expression" dxfId="161" priority="164">
      <formula>INDIRECT(ADDRESS(ROW(),COLUMN()))=TRUNC(INDIRECT(ADDRESS(ROW(),COLUMN())))</formula>
    </cfRule>
  </conditionalFormatting>
  <conditionalFormatting sqref="AG38">
    <cfRule type="expression" dxfId="160" priority="163">
      <formula>INDIRECT(ADDRESS(ROW(),COLUMN()))=TRUNC(INDIRECT(ADDRESS(ROW(),COLUMN())))</formula>
    </cfRule>
  </conditionalFormatting>
  <conditionalFormatting sqref="AH39:AM39">
    <cfRule type="expression" dxfId="159" priority="162">
      <formula>INDIRECT(ADDRESS(ROW(),COLUMN()))=TRUNC(INDIRECT(ADDRESS(ROW(),COLUMN())))</formula>
    </cfRule>
  </conditionalFormatting>
  <conditionalFormatting sqref="AH38:AM38">
    <cfRule type="expression" dxfId="158" priority="161">
      <formula>INDIRECT(ADDRESS(ROW(),COLUMN()))=TRUNC(INDIRECT(ADDRESS(ROW(),COLUMN())))</formula>
    </cfRule>
  </conditionalFormatting>
  <conditionalFormatting sqref="AN39">
    <cfRule type="expression" dxfId="157" priority="160">
      <formula>INDIRECT(ADDRESS(ROW(),COLUMN()))=TRUNC(INDIRECT(ADDRESS(ROW(),COLUMN())))</formula>
    </cfRule>
  </conditionalFormatting>
  <conditionalFormatting sqref="AN38">
    <cfRule type="expression" dxfId="156" priority="159">
      <formula>INDIRECT(ADDRESS(ROW(),COLUMN()))=TRUNC(INDIRECT(ADDRESS(ROW(),COLUMN())))</formula>
    </cfRule>
  </conditionalFormatting>
  <conditionalFormatting sqref="AO39:AT39">
    <cfRule type="expression" dxfId="155" priority="158">
      <formula>INDIRECT(ADDRESS(ROW(),COLUMN()))=TRUNC(INDIRECT(ADDRESS(ROW(),COLUMN())))</formula>
    </cfRule>
  </conditionalFormatting>
  <conditionalFormatting sqref="AO38:AT38">
    <cfRule type="expression" dxfId="154" priority="157">
      <formula>INDIRECT(ADDRESS(ROW(),COLUMN()))=TRUNC(INDIRECT(ADDRESS(ROW(),COLUMN())))</formula>
    </cfRule>
  </conditionalFormatting>
  <conditionalFormatting sqref="AU39">
    <cfRule type="expression" dxfId="153" priority="156">
      <formula>INDIRECT(ADDRESS(ROW(),COLUMN()))=TRUNC(INDIRECT(ADDRESS(ROW(),COLUMN())))</formula>
    </cfRule>
  </conditionalFormatting>
  <conditionalFormatting sqref="AU38">
    <cfRule type="expression" dxfId="152" priority="155">
      <formula>INDIRECT(ADDRESS(ROW(),COLUMN()))=TRUNC(INDIRECT(ADDRESS(ROW(),COLUMN())))</formula>
    </cfRule>
  </conditionalFormatting>
  <conditionalFormatting sqref="AV39:AW39">
    <cfRule type="expression" dxfId="151" priority="154">
      <formula>INDIRECT(ADDRESS(ROW(),COLUMN()))=TRUNC(INDIRECT(ADDRESS(ROW(),COLUMN())))</formula>
    </cfRule>
  </conditionalFormatting>
  <conditionalFormatting sqref="AV38:AW38">
    <cfRule type="expression" dxfId="150" priority="153">
      <formula>INDIRECT(ADDRESS(ROW(),COLUMN()))=TRUNC(INDIRECT(ADDRESS(ROW(),COLUMN())))</formula>
    </cfRule>
  </conditionalFormatting>
  <conditionalFormatting sqref="AX38:BA39">
    <cfRule type="expression" dxfId="149" priority="152">
      <formula>INDIRECT(ADDRESS(ROW(),COLUMN()))=TRUNC(INDIRECT(ADDRESS(ROW(),COLUMN())))</formula>
    </cfRule>
  </conditionalFormatting>
  <conditionalFormatting sqref="S42">
    <cfRule type="expression" dxfId="148" priority="151">
      <formula>INDIRECT(ADDRESS(ROW(),COLUMN()))=TRUNC(INDIRECT(ADDRESS(ROW(),COLUMN())))</formula>
    </cfRule>
  </conditionalFormatting>
  <conditionalFormatting sqref="S41">
    <cfRule type="expression" dxfId="147" priority="150">
      <formula>INDIRECT(ADDRESS(ROW(),COLUMN()))=TRUNC(INDIRECT(ADDRESS(ROW(),COLUMN())))</formula>
    </cfRule>
  </conditionalFormatting>
  <conditionalFormatting sqref="T42:Y42">
    <cfRule type="expression" dxfId="146" priority="149">
      <formula>INDIRECT(ADDRESS(ROW(),COLUMN()))=TRUNC(INDIRECT(ADDRESS(ROW(),COLUMN())))</formula>
    </cfRule>
  </conditionalFormatting>
  <conditionalFormatting sqref="T41:Y41">
    <cfRule type="expression" dxfId="145" priority="148">
      <formula>INDIRECT(ADDRESS(ROW(),COLUMN()))=TRUNC(INDIRECT(ADDRESS(ROW(),COLUMN())))</formula>
    </cfRule>
  </conditionalFormatting>
  <conditionalFormatting sqref="Z42">
    <cfRule type="expression" dxfId="144" priority="147">
      <formula>INDIRECT(ADDRESS(ROW(),COLUMN()))=TRUNC(INDIRECT(ADDRESS(ROW(),COLUMN())))</formula>
    </cfRule>
  </conditionalFormatting>
  <conditionalFormatting sqref="Z41">
    <cfRule type="expression" dxfId="143" priority="146">
      <formula>INDIRECT(ADDRESS(ROW(),COLUMN()))=TRUNC(INDIRECT(ADDRESS(ROW(),COLUMN())))</formula>
    </cfRule>
  </conditionalFormatting>
  <conditionalFormatting sqref="AA42:AF42">
    <cfRule type="expression" dxfId="142" priority="145">
      <formula>INDIRECT(ADDRESS(ROW(),COLUMN()))=TRUNC(INDIRECT(ADDRESS(ROW(),COLUMN())))</formula>
    </cfRule>
  </conditionalFormatting>
  <conditionalFormatting sqref="AA41:AF41">
    <cfRule type="expression" dxfId="141" priority="144">
      <formula>INDIRECT(ADDRESS(ROW(),COLUMN()))=TRUNC(INDIRECT(ADDRESS(ROW(),COLUMN())))</formula>
    </cfRule>
  </conditionalFormatting>
  <conditionalFormatting sqref="AG42">
    <cfRule type="expression" dxfId="140" priority="143">
      <formula>INDIRECT(ADDRESS(ROW(),COLUMN()))=TRUNC(INDIRECT(ADDRESS(ROW(),COLUMN())))</formula>
    </cfRule>
  </conditionalFormatting>
  <conditionalFormatting sqref="AG41">
    <cfRule type="expression" dxfId="139" priority="142">
      <formula>INDIRECT(ADDRESS(ROW(),COLUMN()))=TRUNC(INDIRECT(ADDRESS(ROW(),COLUMN())))</formula>
    </cfRule>
  </conditionalFormatting>
  <conditionalFormatting sqref="AH42:AM42">
    <cfRule type="expression" dxfId="138" priority="141">
      <formula>INDIRECT(ADDRESS(ROW(),COLUMN()))=TRUNC(INDIRECT(ADDRESS(ROW(),COLUMN())))</formula>
    </cfRule>
  </conditionalFormatting>
  <conditionalFormatting sqref="AH41:AM41">
    <cfRule type="expression" dxfId="137" priority="140">
      <formula>INDIRECT(ADDRESS(ROW(),COLUMN()))=TRUNC(INDIRECT(ADDRESS(ROW(),COLUMN())))</formula>
    </cfRule>
  </conditionalFormatting>
  <conditionalFormatting sqref="AN42">
    <cfRule type="expression" dxfId="136" priority="139">
      <formula>INDIRECT(ADDRESS(ROW(),COLUMN()))=TRUNC(INDIRECT(ADDRESS(ROW(),COLUMN())))</formula>
    </cfRule>
  </conditionalFormatting>
  <conditionalFormatting sqref="AN41">
    <cfRule type="expression" dxfId="135" priority="138">
      <formula>INDIRECT(ADDRESS(ROW(),COLUMN()))=TRUNC(INDIRECT(ADDRESS(ROW(),COLUMN())))</formula>
    </cfRule>
  </conditionalFormatting>
  <conditionalFormatting sqref="AO42:AT42">
    <cfRule type="expression" dxfId="134" priority="137">
      <formula>INDIRECT(ADDRESS(ROW(),COLUMN()))=TRUNC(INDIRECT(ADDRESS(ROW(),COLUMN())))</formula>
    </cfRule>
  </conditionalFormatting>
  <conditionalFormatting sqref="AO41:AT41">
    <cfRule type="expression" dxfId="133" priority="136">
      <formula>INDIRECT(ADDRESS(ROW(),COLUMN()))=TRUNC(INDIRECT(ADDRESS(ROW(),COLUMN())))</formula>
    </cfRule>
  </conditionalFormatting>
  <conditionalFormatting sqref="AU42">
    <cfRule type="expression" dxfId="132" priority="135">
      <formula>INDIRECT(ADDRESS(ROW(),COLUMN()))=TRUNC(INDIRECT(ADDRESS(ROW(),COLUMN())))</formula>
    </cfRule>
  </conditionalFormatting>
  <conditionalFormatting sqref="AU41">
    <cfRule type="expression" dxfId="131" priority="134">
      <formula>INDIRECT(ADDRESS(ROW(),COLUMN()))=TRUNC(INDIRECT(ADDRESS(ROW(),COLUMN())))</formula>
    </cfRule>
  </conditionalFormatting>
  <conditionalFormatting sqref="AV42:AW42">
    <cfRule type="expression" dxfId="130" priority="133">
      <formula>INDIRECT(ADDRESS(ROW(),COLUMN()))=TRUNC(INDIRECT(ADDRESS(ROW(),COLUMN())))</formula>
    </cfRule>
  </conditionalFormatting>
  <conditionalFormatting sqref="AV41:AW41">
    <cfRule type="expression" dxfId="129" priority="132">
      <formula>INDIRECT(ADDRESS(ROW(),COLUMN()))=TRUNC(INDIRECT(ADDRESS(ROW(),COLUMN())))</formula>
    </cfRule>
  </conditionalFormatting>
  <conditionalFormatting sqref="AX41:BA42">
    <cfRule type="expression" dxfId="128" priority="131">
      <formula>INDIRECT(ADDRESS(ROW(),COLUMN()))=TRUNC(INDIRECT(ADDRESS(ROW(),COLUMN())))</formula>
    </cfRule>
  </conditionalFormatting>
  <conditionalFormatting sqref="S45">
    <cfRule type="expression" dxfId="127" priority="130">
      <formula>INDIRECT(ADDRESS(ROW(),COLUMN()))=TRUNC(INDIRECT(ADDRESS(ROW(),COLUMN())))</formula>
    </cfRule>
  </conditionalFormatting>
  <conditionalFormatting sqref="S44">
    <cfRule type="expression" dxfId="126" priority="129">
      <formula>INDIRECT(ADDRESS(ROW(),COLUMN()))=TRUNC(INDIRECT(ADDRESS(ROW(),COLUMN())))</formula>
    </cfRule>
  </conditionalFormatting>
  <conditionalFormatting sqref="T45:Y45">
    <cfRule type="expression" dxfId="125" priority="128">
      <formula>INDIRECT(ADDRESS(ROW(),COLUMN()))=TRUNC(INDIRECT(ADDRESS(ROW(),COLUMN())))</formula>
    </cfRule>
  </conditionalFormatting>
  <conditionalFormatting sqref="T44:Y44">
    <cfRule type="expression" dxfId="124" priority="127">
      <formula>INDIRECT(ADDRESS(ROW(),COLUMN()))=TRUNC(INDIRECT(ADDRESS(ROW(),COLUMN())))</formula>
    </cfRule>
  </conditionalFormatting>
  <conditionalFormatting sqref="Z45">
    <cfRule type="expression" dxfId="123" priority="126">
      <formula>INDIRECT(ADDRESS(ROW(),COLUMN()))=TRUNC(INDIRECT(ADDRESS(ROW(),COLUMN())))</formula>
    </cfRule>
  </conditionalFormatting>
  <conditionalFormatting sqref="Z44">
    <cfRule type="expression" dxfId="122" priority="125">
      <formula>INDIRECT(ADDRESS(ROW(),COLUMN()))=TRUNC(INDIRECT(ADDRESS(ROW(),COLUMN())))</formula>
    </cfRule>
  </conditionalFormatting>
  <conditionalFormatting sqref="AA45:AF45">
    <cfRule type="expression" dxfId="121" priority="124">
      <formula>INDIRECT(ADDRESS(ROW(),COLUMN()))=TRUNC(INDIRECT(ADDRESS(ROW(),COLUMN())))</formula>
    </cfRule>
  </conditionalFormatting>
  <conditionalFormatting sqref="AA44:AF44">
    <cfRule type="expression" dxfId="120" priority="123">
      <formula>INDIRECT(ADDRESS(ROW(),COLUMN()))=TRUNC(INDIRECT(ADDRESS(ROW(),COLUMN())))</formula>
    </cfRule>
  </conditionalFormatting>
  <conditionalFormatting sqref="AG45">
    <cfRule type="expression" dxfId="119" priority="122">
      <formula>INDIRECT(ADDRESS(ROW(),COLUMN()))=TRUNC(INDIRECT(ADDRESS(ROW(),COLUMN())))</formula>
    </cfRule>
  </conditionalFormatting>
  <conditionalFormatting sqref="AG44">
    <cfRule type="expression" dxfId="118" priority="121">
      <formula>INDIRECT(ADDRESS(ROW(),COLUMN()))=TRUNC(INDIRECT(ADDRESS(ROW(),COLUMN())))</formula>
    </cfRule>
  </conditionalFormatting>
  <conditionalFormatting sqref="AH45:AM45">
    <cfRule type="expression" dxfId="117" priority="120">
      <formula>INDIRECT(ADDRESS(ROW(),COLUMN()))=TRUNC(INDIRECT(ADDRESS(ROW(),COLUMN())))</formula>
    </cfRule>
  </conditionalFormatting>
  <conditionalFormatting sqref="AH44:AM44">
    <cfRule type="expression" dxfId="116" priority="119">
      <formula>INDIRECT(ADDRESS(ROW(),COLUMN()))=TRUNC(INDIRECT(ADDRESS(ROW(),COLUMN())))</formula>
    </cfRule>
  </conditionalFormatting>
  <conditionalFormatting sqref="AN45">
    <cfRule type="expression" dxfId="115" priority="118">
      <formula>INDIRECT(ADDRESS(ROW(),COLUMN()))=TRUNC(INDIRECT(ADDRESS(ROW(),COLUMN())))</formula>
    </cfRule>
  </conditionalFormatting>
  <conditionalFormatting sqref="AN44">
    <cfRule type="expression" dxfId="114" priority="117">
      <formula>INDIRECT(ADDRESS(ROW(),COLUMN()))=TRUNC(INDIRECT(ADDRESS(ROW(),COLUMN())))</formula>
    </cfRule>
  </conditionalFormatting>
  <conditionalFormatting sqref="AO45:AT45">
    <cfRule type="expression" dxfId="113" priority="116">
      <formula>INDIRECT(ADDRESS(ROW(),COLUMN()))=TRUNC(INDIRECT(ADDRESS(ROW(),COLUMN())))</formula>
    </cfRule>
  </conditionalFormatting>
  <conditionalFormatting sqref="AO44:AT44">
    <cfRule type="expression" dxfId="112" priority="115">
      <formula>INDIRECT(ADDRESS(ROW(),COLUMN()))=TRUNC(INDIRECT(ADDRESS(ROW(),COLUMN())))</formula>
    </cfRule>
  </conditionalFormatting>
  <conditionalFormatting sqref="AU45">
    <cfRule type="expression" dxfId="111" priority="114">
      <formula>INDIRECT(ADDRESS(ROW(),COLUMN()))=TRUNC(INDIRECT(ADDRESS(ROW(),COLUMN())))</formula>
    </cfRule>
  </conditionalFormatting>
  <conditionalFormatting sqref="AU44">
    <cfRule type="expression" dxfId="110" priority="113">
      <formula>INDIRECT(ADDRESS(ROW(),COLUMN()))=TRUNC(INDIRECT(ADDRESS(ROW(),COLUMN())))</formula>
    </cfRule>
  </conditionalFormatting>
  <conditionalFormatting sqref="AV45:AW45">
    <cfRule type="expression" dxfId="109" priority="112">
      <formula>INDIRECT(ADDRESS(ROW(),COLUMN()))=TRUNC(INDIRECT(ADDRESS(ROW(),COLUMN())))</formula>
    </cfRule>
  </conditionalFormatting>
  <conditionalFormatting sqref="AV44:AW44">
    <cfRule type="expression" dxfId="108" priority="111">
      <formula>INDIRECT(ADDRESS(ROW(),COLUMN()))=TRUNC(INDIRECT(ADDRESS(ROW(),COLUMN())))</formula>
    </cfRule>
  </conditionalFormatting>
  <conditionalFormatting sqref="AX44:BA45">
    <cfRule type="expression" dxfId="107" priority="110">
      <formula>INDIRECT(ADDRESS(ROW(),COLUMN()))=TRUNC(INDIRECT(ADDRESS(ROW(),COLUMN())))</formula>
    </cfRule>
  </conditionalFormatting>
  <conditionalFormatting sqref="S48">
    <cfRule type="expression" dxfId="106" priority="109">
      <formula>INDIRECT(ADDRESS(ROW(),COLUMN()))=TRUNC(INDIRECT(ADDRESS(ROW(),COLUMN())))</formula>
    </cfRule>
  </conditionalFormatting>
  <conditionalFormatting sqref="S47">
    <cfRule type="expression" dxfId="105" priority="108">
      <formula>INDIRECT(ADDRESS(ROW(),COLUMN()))=TRUNC(INDIRECT(ADDRESS(ROW(),COLUMN())))</formula>
    </cfRule>
  </conditionalFormatting>
  <conditionalFormatting sqref="T48:Y48">
    <cfRule type="expression" dxfId="104" priority="107">
      <formula>INDIRECT(ADDRESS(ROW(),COLUMN()))=TRUNC(INDIRECT(ADDRESS(ROW(),COLUMN())))</formula>
    </cfRule>
  </conditionalFormatting>
  <conditionalFormatting sqref="T47:Y47">
    <cfRule type="expression" dxfId="103" priority="106">
      <formula>INDIRECT(ADDRESS(ROW(),COLUMN()))=TRUNC(INDIRECT(ADDRESS(ROW(),COLUMN())))</formula>
    </cfRule>
  </conditionalFormatting>
  <conditionalFormatting sqref="Z48">
    <cfRule type="expression" dxfId="102" priority="105">
      <formula>INDIRECT(ADDRESS(ROW(),COLUMN()))=TRUNC(INDIRECT(ADDRESS(ROW(),COLUMN())))</formula>
    </cfRule>
  </conditionalFormatting>
  <conditionalFormatting sqref="Z47">
    <cfRule type="expression" dxfId="101" priority="104">
      <formula>INDIRECT(ADDRESS(ROW(),COLUMN()))=TRUNC(INDIRECT(ADDRESS(ROW(),COLUMN())))</formula>
    </cfRule>
  </conditionalFormatting>
  <conditionalFormatting sqref="AA48:AF48">
    <cfRule type="expression" dxfId="100" priority="103">
      <formula>INDIRECT(ADDRESS(ROW(),COLUMN()))=TRUNC(INDIRECT(ADDRESS(ROW(),COLUMN())))</formula>
    </cfRule>
  </conditionalFormatting>
  <conditionalFormatting sqref="AA47:AF47">
    <cfRule type="expression" dxfId="99" priority="102">
      <formula>INDIRECT(ADDRESS(ROW(),COLUMN()))=TRUNC(INDIRECT(ADDRESS(ROW(),COLUMN())))</formula>
    </cfRule>
  </conditionalFormatting>
  <conditionalFormatting sqref="AG48">
    <cfRule type="expression" dxfId="98" priority="101">
      <formula>INDIRECT(ADDRESS(ROW(),COLUMN()))=TRUNC(INDIRECT(ADDRESS(ROW(),COLUMN())))</formula>
    </cfRule>
  </conditionalFormatting>
  <conditionalFormatting sqref="AG47">
    <cfRule type="expression" dxfId="97" priority="100">
      <formula>INDIRECT(ADDRESS(ROW(),COLUMN()))=TRUNC(INDIRECT(ADDRESS(ROW(),COLUMN())))</formula>
    </cfRule>
  </conditionalFormatting>
  <conditionalFormatting sqref="AH48:AM48">
    <cfRule type="expression" dxfId="96" priority="99">
      <formula>INDIRECT(ADDRESS(ROW(),COLUMN()))=TRUNC(INDIRECT(ADDRESS(ROW(),COLUMN())))</formula>
    </cfRule>
  </conditionalFormatting>
  <conditionalFormatting sqref="AH47:AM47">
    <cfRule type="expression" dxfId="95" priority="98">
      <formula>INDIRECT(ADDRESS(ROW(),COLUMN()))=TRUNC(INDIRECT(ADDRESS(ROW(),COLUMN())))</formula>
    </cfRule>
  </conditionalFormatting>
  <conditionalFormatting sqref="AN48">
    <cfRule type="expression" dxfId="94" priority="97">
      <formula>INDIRECT(ADDRESS(ROW(),COLUMN()))=TRUNC(INDIRECT(ADDRESS(ROW(),COLUMN())))</formula>
    </cfRule>
  </conditionalFormatting>
  <conditionalFormatting sqref="AN47">
    <cfRule type="expression" dxfId="93" priority="96">
      <formula>INDIRECT(ADDRESS(ROW(),COLUMN()))=TRUNC(INDIRECT(ADDRESS(ROW(),COLUMN())))</formula>
    </cfRule>
  </conditionalFormatting>
  <conditionalFormatting sqref="AO48:AT48">
    <cfRule type="expression" dxfId="92" priority="95">
      <formula>INDIRECT(ADDRESS(ROW(),COLUMN()))=TRUNC(INDIRECT(ADDRESS(ROW(),COLUMN())))</formula>
    </cfRule>
  </conditionalFormatting>
  <conditionalFormatting sqref="AO47:AT47">
    <cfRule type="expression" dxfId="91" priority="94">
      <formula>INDIRECT(ADDRESS(ROW(),COLUMN()))=TRUNC(INDIRECT(ADDRESS(ROW(),COLUMN())))</formula>
    </cfRule>
  </conditionalFormatting>
  <conditionalFormatting sqref="AU48">
    <cfRule type="expression" dxfId="90" priority="93">
      <formula>INDIRECT(ADDRESS(ROW(),COLUMN()))=TRUNC(INDIRECT(ADDRESS(ROW(),COLUMN())))</formula>
    </cfRule>
  </conditionalFormatting>
  <conditionalFormatting sqref="AU47">
    <cfRule type="expression" dxfId="89" priority="92">
      <formula>INDIRECT(ADDRESS(ROW(),COLUMN()))=TRUNC(INDIRECT(ADDRESS(ROW(),COLUMN())))</formula>
    </cfRule>
  </conditionalFormatting>
  <conditionalFormatting sqref="AV48:AW48">
    <cfRule type="expression" dxfId="88" priority="91">
      <formula>INDIRECT(ADDRESS(ROW(),COLUMN()))=TRUNC(INDIRECT(ADDRESS(ROW(),COLUMN())))</formula>
    </cfRule>
  </conditionalFormatting>
  <conditionalFormatting sqref="AV47:AW47">
    <cfRule type="expression" dxfId="87" priority="90">
      <formula>INDIRECT(ADDRESS(ROW(),COLUMN()))=TRUNC(INDIRECT(ADDRESS(ROW(),COLUMN())))</formula>
    </cfRule>
  </conditionalFormatting>
  <conditionalFormatting sqref="AX47:BA48">
    <cfRule type="expression" dxfId="86" priority="89">
      <formula>INDIRECT(ADDRESS(ROW(),COLUMN()))=TRUNC(INDIRECT(ADDRESS(ROW(),COLUMN())))</formula>
    </cfRule>
  </conditionalFormatting>
  <conditionalFormatting sqref="S51">
    <cfRule type="expression" dxfId="85" priority="88">
      <formula>INDIRECT(ADDRESS(ROW(),COLUMN()))=TRUNC(INDIRECT(ADDRESS(ROW(),COLUMN())))</formula>
    </cfRule>
  </conditionalFormatting>
  <conditionalFormatting sqref="S50">
    <cfRule type="expression" dxfId="84" priority="87">
      <formula>INDIRECT(ADDRESS(ROW(),COLUMN()))=TRUNC(INDIRECT(ADDRESS(ROW(),COLUMN())))</formula>
    </cfRule>
  </conditionalFormatting>
  <conditionalFormatting sqref="T51:Y51">
    <cfRule type="expression" dxfId="83" priority="86">
      <formula>INDIRECT(ADDRESS(ROW(),COLUMN()))=TRUNC(INDIRECT(ADDRESS(ROW(),COLUMN())))</formula>
    </cfRule>
  </conditionalFormatting>
  <conditionalFormatting sqref="T50:Y50">
    <cfRule type="expression" dxfId="82" priority="85">
      <formula>INDIRECT(ADDRESS(ROW(),COLUMN()))=TRUNC(INDIRECT(ADDRESS(ROW(),COLUMN())))</formula>
    </cfRule>
  </conditionalFormatting>
  <conditionalFormatting sqref="Z51">
    <cfRule type="expression" dxfId="81" priority="84">
      <formula>INDIRECT(ADDRESS(ROW(),COLUMN()))=TRUNC(INDIRECT(ADDRESS(ROW(),COLUMN())))</formula>
    </cfRule>
  </conditionalFormatting>
  <conditionalFormatting sqref="Z50">
    <cfRule type="expression" dxfId="80" priority="83">
      <formula>INDIRECT(ADDRESS(ROW(),COLUMN()))=TRUNC(INDIRECT(ADDRESS(ROW(),COLUMN())))</formula>
    </cfRule>
  </conditionalFormatting>
  <conditionalFormatting sqref="AA51:AF51">
    <cfRule type="expression" dxfId="79" priority="82">
      <formula>INDIRECT(ADDRESS(ROW(),COLUMN()))=TRUNC(INDIRECT(ADDRESS(ROW(),COLUMN())))</formula>
    </cfRule>
  </conditionalFormatting>
  <conditionalFormatting sqref="AA50:AF50">
    <cfRule type="expression" dxfId="78" priority="81">
      <formula>INDIRECT(ADDRESS(ROW(),COLUMN()))=TRUNC(INDIRECT(ADDRESS(ROW(),COLUMN())))</formula>
    </cfRule>
  </conditionalFormatting>
  <conditionalFormatting sqref="AG51">
    <cfRule type="expression" dxfId="77" priority="80">
      <formula>INDIRECT(ADDRESS(ROW(),COLUMN()))=TRUNC(INDIRECT(ADDRESS(ROW(),COLUMN())))</formula>
    </cfRule>
  </conditionalFormatting>
  <conditionalFormatting sqref="AG50">
    <cfRule type="expression" dxfId="76" priority="79">
      <formula>INDIRECT(ADDRESS(ROW(),COLUMN()))=TRUNC(INDIRECT(ADDRESS(ROW(),COLUMN())))</formula>
    </cfRule>
  </conditionalFormatting>
  <conditionalFormatting sqref="AH51:AM51">
    <cfRule type="expression" dxfId="75" priority="78">
      <formula>INDIRECT(ADDRESS(ROW(),COLUMN()))=TRUNC(INDIRECT(ADDRESS(ROW(),COLUMN())))</formula>
    </cfRule>
  </conditionalFormatting>
  <conditionalFormatting sqref="AH50:AM50">
    <cfRule type="expression" dxfId="74" priority="77">
      <formula>INDIRECT(ADDRESS(ROW(),COLUMN()))=TRUNC(INDIRECT(ADDRESS(ROW(),COLUMN())))</formula>
    </cfRule>
  </conditionalFormatting>
  <conditionalFormatting sqref="AN51">
    <cfRule type="expression" dxfId="73" priority="76">
      <formula>INDIRECT(ADDRESS(ROW(),COLUMN()))=TRUNC(INDIRECT(ADDRESS(ROW(),COLUMN())))</formula>
    </cfRule>
  </conditionalFormatting>
  <conditionalFormatting sqref="AN50">
    <cfRule type="expression" dxfId="72" priority="75">
      <formula>INDIRECT(ADDRESS(ROW(),COLUMN()))=TRUNC(INDIRECT(ADDRESS(ROW(),COLUMN())))</formula>
    </cfRule>
  </conditionalFormatting>
  <conditionalFormatting sqref="AO51:AT51">
    <cfRule type="expression" dxfId="71" priority="74">
      <formula>INDIRECT(ADDRESS(ROW(),COLUMN()))=TRUNC(INDIRECT(ADDRESS(ROW(),COLUMN())))</formula>
    </cfRule>
  </conditionalFormatting>
  <conditionalFormatting sqref="AO50:AT50">
    <cfRule type="expression" dxfId="70" priority="73">
      <formula>INDIRECT(ADDRESS(ROW(),COLUMN()))=TRUNC(INDIRECT(ADDRESS(ROW(),COLUMN())))</formula>
    </cfRule>
  </conditionalFormatting>
  <conditionalFormatting sqref="AU51">
    <cfRule type="expression" dxfId="69" priority="72">
      <formula>INDIRECT(ADDRESS(ROW(),COLUMN()))=TRUNC(INDIRECT(ADDRESS(ROW(),COLUMN())))</formula>
    </cfRule>
  </conditionalFormatting>
  <conditionalFormatting sqref="AU50">
    <cfRule type="expression" dxfId="68" priority="71">
      <formula>INDIRECT(ADDRESS(ROW(),COLUMN()))=TRUNC(INDIRECT(ADDRESS(ROW(),COLUMN())))</formula>
    </cfRule>
  </conditionalFormatting>
  <conditionalFormatting sqref="AV51:AW51">
    <cfRule type="expression" dxfId="67" priority="70">
      <formula>INDIRECT(ADDRESS(ROW(),COLUMN()))=TRUNC(INDIRECT(ADDRESS(ROW(),COLUMN())))</formula>
    </cfRule>
  </conditionalFormatting>
  <conditionalFormatting sqref="AV50:AW50">
    <cfRule type="expression" dxfId="66" priority="69">
      <formula>INDIRECT(ADDRESS(ROW(),COLUMN()))=TRUNC(INDIRECT(ADDRESS(ROW(),COLUMN())))</formula>
    </cfRule>
  </conditionalFormatting>
  <conditionalFormatting sqref="AX50:BA51">
    <cfRule type="expression" dxfId="65" priority="68">
      <formula>INDIRECT(ADDRESS(ROW(),COLUMN()))=TRUNC(INDIRECT(ADDRESS(ROW(),COLUMN())))</formula>
    </cfRule>
  </conditionalFormatting>
  <conditionalFormatting sqref="S54">
    <cfRule type="expression" dxfId="64" priority="67">
      <formula>INDIRECT(ADDRESS(ROW(),COLUMN()))=TRUNC(INDIRECT(ADDRESS(ROW(),COLUMN())))</formula>
    </cfRule>
  </conditionalFormatting>
  <conditionalFormatting sqref="S53">
    <cfRule type="expression" dxfId="63" priority="66">
      <formula>INDIRECT(ADDRESS(ROW(),COLUMN()))=TRUNC(INDIRECT(ADDRESS(ROW(),COLUMN())))</formula>
    </cfRule>
  </conditionalFormatting>
  <conditionalFormatting sqref="T54:Y54">
    <cfRule type="expression" dxfId="62" priority="65">
      <formula>INDIRECT(ADDRESS(ROW(),COLUMN()))=TRUNC(INDIRECT(ADDRESS(ROW(),COLUMN())))</formula>
    </cfRule>
  </conditionalFormatting>
  <conditionalFormatting sqref="T53:Y53">
    <cfRule type="expression" dxfId="61" priority="64">
      <formula>INDIRECT(ADDRESS(ROW(),COLUMN()))=TRUNC(INDIRECT(ADDRESS(ROW(),COLUMN())))</formula>
    </cfRule>
  </conditionalFormatting>
  <conditionalFormatting sqref="Z54">
    <cfRule type="expression" dxfId="60" priority="63">
      <formula>INDIRECT(ADDRESS(ROW(),COLUMN()))=TRUNC(INDIRECT(ADDRESS(ROW(),COLUMN())))</formula>
    </cfRule>
  </conditionalFormatting>
  <conditionalFormatting sqref="Z53">
    <cfRule type="expression" dxfId="59" priority="62">
      <formula>INDIRECT(ADDRESS(ROW(),COLUMN()))=TRUNC(INDIRECT(ADDRESS(ROW(),COLUMN())))</formula>
    </cfRule>
  </conditionalFormatting>
  <conditionalFormatting sqref="AA54:AF54">
    <cfRule type="expression" dxfId="58" priority="61">
      <formula>INDIRECT(ADDRESS(ROW(),COLUMN()))=TRUNC(INDIRECT(ADDRESS(ROW(),COLUMN())))</formula>
    </cfRule>
  </conditionalFormatting>
  <conditionalFormatting sqref="AA53:AF53">
    <cfRule type="expression" dxfId="57" priority="60">
      <formula>INDIRECT(ADDRESS(ROW(),COLUMN()))=TRUNC(INDIRECT(ADDRESS(ROW(),COLUMN())))</formula>
    </cfRule>
  </conditionalFormatting>
  <conditionalFormatting sqref="AG54">
    <cfRule type="expression" dxfId="56" priority="59">
      <formula>INDIRECT(ADDRESS(ROW(),COLUMN()))=TRUNC(INDIRECT(ADDRESS(ROW(),COLUMN())))</formula>
    </cfRule>
  </conditionalFormatting>
  <conditionalFormatting sqref="AG53">
    <cfRule type="expression" dxfId="55" priority="58">
      <formula>INDIRECT(ADDRESS(ROW(),COLUMN()))=TRUNC(INDIRECT(ADDRESS(ROW(),COLUMN())))</formula>
    </cfRule>
  </conditionalFormatting>
  <conditionalFormatting sqref="AH54:AM54">
    <cfRule type="expression" dxfId="54" priority="57">
      <formula>INDIRECT(ADDRESS(ROW(),COLUMN()))=TRUNC(INDIRECT(ADDRESS(ROW(),COLUMN())))</formula>
    </cfRule>
  </conditionalFormatting>
  <conditionalFormatting sqref="AH53:AM53">
    <cfRule type="expression" dxfId="53" priority="56">
      <formula>INDIRECT(ADDRESS(ROW(),COLUMN()))=TRUNC(INDIRECT(ADDRESS(ROW(),COLUMN())))</formula>
    </cfRule>
  </conditionalFormatting>
  <conditionalFormatting sqref="AN54">
    <cfRule type="expression" dxfId="52" priority="55">
      <formula>INDIRECT(ADDRESS(ROW(),COLUMN()))=TRUNC(INDIRECT(ADDRESS(ROW(),COLUMN())))</formula>
    </cfRule>
  </conditionalFormatting>
  <conditionalFormatting sqref="AN53">
    <cfRule type="expression" dxfId="51" priority="54">
      <formula>INDIRECT(ADDRESS(ROW(),COLUMN()))=TRUNC(INDIRECT(ADDRESS(ROW(),COLUMN())))</formula>
    </cfRule>
  </conditionalFormatting>
  <conditionalFormatting sqref="AO54:AT54">
    <cfRule type="expression" dxfId="50" priority="53">
      <formula>INDIRECT(ADDRESS(ROW(),COLUMN()))=TRUNC(INDIRECT(ADDRESS(ROW(),COLUMN())))</formula>
    </cfRule>
  </conditionalFormatting>
  <conditionalFormatting sqref="AO53:AT53">
    <cfRule type="expression" dxfId="49" priority="52">
      <formula>INDIRECT(ADDRESS(ROW(),COLUMN()))=TRUNC(INDIRECT(ADDRESS(ROW(),COLUMN())))</formula>
    </cfRule>
  </conditionalFormatting>
  <conditionalFormatting sqref="AU54">
    <cfRule type="expression" dxfId="48" priority="51">
      <formula>INDIRECT(ADDRESS(ROW(),COLUMN()))=TRUNC(INDIRECT(ADDRESS(ROW(),COLUMN())))</formula>
    </cfRule>
  </conditionalFormatting>
  <conditionalFormatting sqref="AU53">
    <cfRule type="expression" dxfId="47" priority="50">
      <formula>INDIRECT(ADDRESS(ROW(),COLUMN()))=TRUNC(INDIRECT(ADDRESS(ROW(),COLUMN())))</formula>
    </cfRule>
  </conditionalFormatting>
  <conditionalFormatting sqref="AV54:AW54">
    <cfRule type="expression" dxfId="46" priority="49">
      <formula>INDIRECT(ADDRESS(ROW(),COLUMN()))=TRUNC(INDIRECT(ADDRESS(ROW(),COLUMN())))</formula>
    </cfRule>
  </conditionalFormatting>
  <conditionalFormatting sqref="AV53:AW53">
    <cfRule type="expression" dxfId="45" priority="48">
      <formula>INDIRECT(ADDRESS(ROW(),COLUMN()))=TRUNC(INDIRECT(ADDRESS(ROW(),COLUMN())))</formula>
    </cfRule>
  </conditionalFormatting>
  <conditionalFormatting sqref="AX53:BA54">
    <cfRule type="expression" dxfId="44" priority="47">
      <formula>INDIRECT(ADDRESS(ROW(),COLUMN()))=TRUNC(INDIRECT(ADDRESS(ROW(),COLUMN())))</formula>
    </cfRule>
  </conditionalFormatting>
  <conditionalFormatting sqref="S57">
    <cfRule type="expression" dxfId="43" priority="46">
      <formula>INDIRECT(ADDRESS(ROW(),COLUMN()))=TRUNC(INDIRECT(ADDRESS(ROW(),COLUMN())))</formula>
    </cfRule>
  </conditionalFormatting>
  <conditionalFormatting sqref="S56">
    <cfRule type="expression" dxfId="42" priority="45">
      <formula>INDIRECT(ADDRESS(ROW(),COLUMN()))=TRUNC(INDIRECT(ADDRESS(ROW(),COLUMN())))</formula>
    </cfRule>
  </conditionalFormatting>
  <conditionalFormatting sqref="T57:Y57">
    <cfRule type="expression" dxfId="41" priority="44">
      <formula>INDIRECT(ADDRESS(ROW(),COLUMN()))=TRUNC(INDIRECT(ADDRESS(ROW(),COLUMN())))</formula>
    </cfRule>
  </conditionalFormatting>
  <conditionalFormatting sqref="T56:Y56">
    <cfRule type="expression" dxfId="40" priority="43">
      <formula>INDIRECT(ADDRESS(ROW(),COLUMN()))=TRUNC(INDIRECT(ADDRESS(ROW(),COLUMN())))</formula>
    </cfRule>
  </conditionalFormatting>
  <conditionalFormatting sqref="Z57">
    <cfRule type="expression" dxfId="39" priority="42">
      <formula>INDIRECT(ADDRESS(ROW(),COLUMN()))=TRUNC(INDIRECT(ADDRESS(ROW(),COLUMN())))</formula>
    </cfRule>
  </conditionalFormatting>
  <conditionalFormatting sqref="Z56">
    <cfRule type="expression" dxfId="38" priority="41">
      <formula>INDIRECT(ADDRESS(ROW(),COLUMN()))=TRUNC(INDIRECT(ADDRESS(ROW(),COLUMN())))</formula>
    </cfRule>
  </conditionalFormatting>
  <conditionalFormatting sqref="AA57:AF57">
    <cfRule type="expression" dxfId="37" priority="40">
      <formula>INDIRECT(ADDRESS(ROW(),COLUMN()))=TRUNC(INDIRECT(ADDRESS(ROW(),COLUMN())))</formula>
    </cfRule>
  </conditionalFormatting>
  <conditionalFormatting sqref="AA56:AF56">
    <cfRule type="expression" dxfId="36" priority="39">
      <formula>INDIRECT(ADDRESS(ROW(),COLUMN()))=TRUNC(INDIRECT(ADDRESS(ROW(),COLUMN())))</formula>
    </cfRule>
  </conditionalFormatting>
  <conditionalFormatting sqref="AG57">
    <cfRule type="expression" dxfId="35" priority="38">
      <formula>INDIRECT(ADDRESS(ROW(),COLUMN()))=TRUNC(INDIRECT(ADDRESS(ROW(),COLUMN())))</formula>
    </cfRule>
  </conditionalFormatting>
  <conditionalFormatting sqref="AG56">
    <cfRule type="expression" dxfId="34" priority="37">
      <formula>INDIRECT(ADDRESS(ROW(),COLUMN()))=TRUNC(INDIRECT(ADDRESS(ROW(),COLUMN())))</formula>
    </cfRule>
  </conditionalFormatting>
  <conditionalFormatting sqref="AH57:AM57">
    <cfRule type="expression" dxfId="33" priority="36">
      <formula>INDIRECT(ADDRESS(ROW(),COLUMN()))=TRUNC(INDIRECT(ADDRESS(ROW(),COLUMN())))</formula>
    </cfRule>
  </conditionalFormatting>
  <conditionalFormatting sqref="AH56:AM56">
    <cfRule type="expression" dxfId="32" priority="35">
      <formula>INDIRECT(ADDRESS(ROW(),COLUMN()))=TRUNC(INDIRECT(ADDRESS(ROW(),COLUMN())))</formula>
    </cfRule>
  </conditionalFormatting>
  <conditionalFormatting sqref="AN57">
    <cfRule type="expression" dxfId="31" priority="34">
      <formula>INDIRECT(ADDRESS(ROW(),COLUMN()))=TRUNC(INDIRECT(ADDRESS(ROW(),COLUMN())))</formula>
    </cfRule>
  </conditionalFormatting>
  <conditionalFormatting sqref="AN56">
    <cfRule type="expression" dxfId="30" priority="33">
      <formula>INDIRECT(ADDRESS(ROW(),COLUMN()))=TRUNC(INDIRECT(ADDRESS(ROW(),COLUMN())))</formula>
    </cfRule>
  </conditionalFormatting>
  <conditionalFormatting sqref="AO57:AT57">
    <cfRule type="expression" dxfId="29" priority="32">
      <formula>INDIRECT(ADDRESS(ROW(),COLUMN()))=TRUNC(INDIRECT(ADDRESS(ROW(),COLUMN())))</formula>
    </cfRule>
  </conditionalFormatting>
  <conditionalFormatting sqref="AO56:AT56">
    <cfRule type="expression" dxfId="28" priority="31">
      <formula>INDIRECT(ADDRESS(ROW(),COLUMN()))=TRUNC(INDIRECT(ADDRESS(ROW(),COLUMN())))</formula>
    </cfRule>
  </conditionalFormatting>
  <conditionalFormatting sqref="AU57">
    <cfRule type="expression" dxfId="27" priority="30">
      <formula>INDIRECT(ADDRESS(ROW(),COLUMN()))=TRUNC(INDIRECT(ADDRESS(ROW(),COLUMN())))</formula>
    </cfRule>
  </conditionalFormatting>
  <conditionalFormatting sqref="AU56">
    <cfRule type="expression" dxfId="26" priority="29">
      <formula>INDIRECT(ADDRESS(ROW(),COLUMN()))=TRUNC(INDIRECT(ADDRESS(ROW(),COLUMN())))</formula>
    </cfRule>
  </conditionalFormatting>
  <conditionalFormatting sqref="AV57:AW57">
    <cfRule type="expression" dxfId="25" priority="28">
      <formula>INDIRECT(ADDRESS(ROW(),COLUMN()))=TRUNC(INDIRECT(ADDRESS(ROW(),COLUMN())))</formula>
    </cfRule>
  </conditionalFormatting>
  <conditionalFormatting sqref="AV56:AW56">
    <cfRule type="expression" dxfId="24" priority="27">
      <formula>INDIRECT(ADDRESS(ROW(),COLUMN()))=TRUNC(INDIRECT(ADDRESS(ROW(),COLUMN())))</formula>
    </cfRule>
  </conditionalFormatting>
  <conditionalFormatting sqref="AX56:BA57">
    <cfRule type="expression" dxfId="23" priority="26">
      <formula>INDIRECT(ADDRESS(ROW(),COLUMN()))=TRUNC(INDIRECT(ADDRESS(ROW(),COLUMN())))</formula>
    </cfRule>
  </conditionalFormatting>
  <conditionalFormatting sqref="S60">
    <cfRule type="expression" dxfId="22" priority="25">
      <formula>INDIRECT(ADDRESS(ROW(),COLUMN()))=TRUNC(INDIRECT(ADDRESS(ROW(),COLUMN())))</formula>
    </cfRule>
  </conditionalFormatting>
  <conditionalFormatting sqref="S59">
    <cfRule type="expression" dxfId="21" priority="24">
      <formula>INDIRECT(ADDRESS(ROW(),COLUMN()))=TRUNC(INDIRECT(ADDRESS(ROW(),COLUMN())))</formula>
    </cfRule>
  </conditionalFormatting>
  <conditionalFormatting sqref="T60:Y60">
    <cfRule type="expression" dxfId="20" priority="23">
      <formula>INDIRECT(ADDRESS(ROW(),COLUMN()))=TRUNC(INDIRECT(ADDRESS(ROW(),COLUMN())))</formula>
    </cfRule>
  </conditionalFormatting>
  <conditionalFormatting sqref="T59:Y59">
    <cfRule type="expression" dxfId="19" priority="22">
      <formula>INDIRECT(ADDRESS(ROW(),COLUMN()))=TRUNC(INDIRECT(ADDRESS(ROW(),COLUMN())))</formula>
    </cfRule>
  </conditionalFormatting>
  <conditionalFormatting sqref="Z60">
    <cfRule type="expression" dxfId="18" priority="21">
      <formula>INDIRECT(ADDRESS(ROW(),COLUMN()))=TRUNC(INDIRECT(ADDRESS(ROW(),COLUMN())))</formula>
    </cfRule>
  </conditionalFormatting>
  <conditionalFormatting sqref="Z59">
    <cfRule type="expression" dxfId="17" priority="20">
      <formula>INDIRECT(ADDRESS(ROW(),COLUMN()))=TRUNC(INDIRECT(ADDRESS(ROW(),COLUMN())))</formula>
    </cfRule>
  </conditionalFormatting>
  <conditionalFormatting sqref="AA60:AF60">
    <cfRule type="expression" dxfId="16" priority="19">
      <formula>INDIRECT(ADDRESS(ROW(),COLUMN()))=TRUNC(INDIRECT(ADDRESS(ROW(),COLUMN())))</formula>
    </cfRule>
  </conditionalFormatting>
  <conditionalFormatting sqref="AA59:AF59">
    <cfRule type="expression" dxfId="15" priority="18">
      <formula>INDIRECT(ADDRESS(ROW(),COLUMN()))=TRUNC(INDIRECT(ADDRESS(ROW(),COLUMN())))</formula>
    </cfRule>
  </conditionalFormatting>
  <conditionalFormatting sqref="AG60">
    <cfRule type="expression" dxfId="14" priority="17">
      <formula>INDIRECT(ADDRESS(ROW(),COLUMN()))=TRUNC(INDIRECT(ADDRESS(ROW(),COLUMN())))</formula>
    </cfRule>
  </conditionalFormatting>
  <conditionalFormatting sqref="AG59">
    <cfRule type="expression" dxfId="13" priority="16">
      <formula>INDIRECT(ADDRESS(ROW(),COLUMN()))=TRUNC(INDIRECT(ADDRESS(ROW(),COLUMN())))</formula>
    </cfRule>
  </conditionalFormatting>
  <conditionalFormatting sqref="AH60:AM60">
    <cfRule type="expression" dxfId="12" priority="15">
      <formula>INDIRECT(ADDRESS(ROW(),COLUMN()))=TRUNC(INDIRECT(ADDRESS(ROW(),COLUMN())))</formula>
    </cfRule>
  </conditionalFormatting>
  <conditionalFormatting sqref="AH59:AM59">
    <cfRule type="expression" dxfId="11" priority="14">
      <formula>INDIRECT(ADDRESS(ROW(),COLUMN()))=TRUNC(INDIRECT(ADDRESS(ROW(),COLUMN())))</formula>
    </cfRule>
  </conditionalFormatting>
  <conditionalFormatting sqref="AN60">
    <cfRule type="expression" dxfId="10" priority="13">
      <formula>INDIRECT(ADDRESS(ROW(),COLUMN()))=TRUNC(INDIRECT(ADDRESS(ROW(),COLUMN())))</formula>
    </cfRule>
  </conditionalFormatting>
  <conditionalFormatting sqref="AN59">
    <cfRule type="expression" dxfId="9" priority="12">
      <formula>INDIRECT(ADDRESS(ROW(),COLUMN()))=TRUNC(INDIRECT(ADDRESS(ROW(),COLUMN())))</formula>
    </cfRule>
  </conditionalFormatting>
  <conditionalFormatting sqref="AO60:AT60">
    <cfRule type="expression" dxfId="8" priority="11">
      <formula>INDIRECT(ADDRESS(ROW(),COLUMN()))=TRUNC(INDIRECT(ADDRESS(ROW(),COLUMN())))</formula>
    </cfRule>
  </conditionalFormatting>
  <conditionalFormatting sqref="AO59:AT59">
    <cfRule type="expression" dxfId="7" priority="10">
      <formula>INDIRECT(ADDRESS(ROW(),COLUMN()))=TRUNC(INDIRECT(ADDRESS(ROW(),COLUMN())))</formula>
    </cfRule>
  </conditionalFormatting>
  <conditionalFormatting sqref="AU60">
    <cfRule type="expression" dxfId="6" priority="9">
      <formula>INDIRECT(ADDRESS(ROW(),COLUMN()))=TRUNC(INDIRECT(ADDRESS(ROW(),COLUMN())))</formula>
    </cfRule>
  </conditionalFormatting>
  <conditionalFormatting sqref="AU59">
    <cfRule type="expression" dxfId="5" priority="8">
      <formula>INDIRECT(ADDRESS(ROW(),COLUMN()))=TRUNC(INDIRECT(ADDRESS(ROW(),COLUMN())))</formula>
    </cfRule>
  </conditionalFormatting>
  <conditionalFormatting sqref="AV60:AW60">
    <cfRule type="expression" dxfId="4" priority="7">
      <formula>INDIRECT(ADDRESS(ROW(),COLUMN()))=TRUNC(INDIRECT(ADDRESS(ROW(),COLUMN())))</formula>
    </cfRule>
  </conditionalFormatting>
  <conditionalFormatting sqref="AV59:AW59">
    <cfRule type="expression" dxfId="3" priority="6">
      <formula>INDIRECT(ADDRESS(ROW(),COLUMN()))=TRUNC(INDIRECT(ADDRESS(ROW(),COLUMN())))</formula>
    </cfRule>
  </conditionalFormatting>
  <conditionalFormatting sqref="AX59:BA60">
    <cfRule type="expression" dxfId="2" priority="5">
      <formula>INDIRECT(ADDRESS(ROW(),COLUMN()))=TRUNC(INDIRECT(ADDRESS(ROW(),COLUMN())))</formula>
    </cfRule>
  </conditionalFormatting>
  <conditionalFormatting sqref="BC14:BD14">
    <cfRule type="expression" dxfId="1" priority="3">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0" zoomScaleNormal="70" workbookViewId="0"/>
  </sheetViews>
  <sheetFormatPr defaultColWidth="9" defaultRowHeight="25.5" x14ac:dyDescent="0.4"/>
  <cols>
    <col min="1" max="1" width="1.625" style="76" customWidth="1"/>
    <col min="2" max="2" width="5.625" style="75" customWidth="1"/>
    <col min="3" max="3" width="10.625" style="75" customWidth="1"/>
    <col min="4" max="4" width="3.375" style="75" bestFit="1" customWidth="1"/>
    <col min="5" max="5" width="15.625" style="76" customWidth="1"/>
    <col min="6" max="6" width="3.375" style="76" bestFit="1" customWidth="1"/>
    <col min="7" max="7" width="15.625" style="76" customWidth="1"/>
    <col min="8" max="8" width="3.375" style="76" bestFit="1" customWidth="1"/>
    <col min="9" max="9" width="15.625" style="75" customWidth="1"/>
    <col min="10" max="10" width="3.375" style="76" bestFit="1" customWidth="1"/>
    <col min="11" max="11" width="15.625" style="76" customWidth="1"/>
    <col min="12" max="12" width="3.375" style="76" customWidth="1"/>
    <col min="13" max="13" width="15.625" style="76" customWidth="1"/>
    <col min="14" max="14" width="3.375" style="76" customWidth="1"/>
    <col min="15" max="15" width="15.625" style="76" customWidth="1"/>
    <col min="16" max="16" width="3.375" style="76" customWidth="1"/>
    <col min="17" max="17" width="15.625" style="76" customWidth="1"/>
    <col min="18" max="18" width="3.375" style="76" customWidth="1"/>
    <col min="19" max="19" width="15.625" style="76" customWidth="1"/>
    <col min="20" max="20" width="3.375" style="76" customWidth="1"/>
    <col min="21" max="21" width="15.625" style="76" customWidth="1"/>
    <col min="22" max="22" width="3.375" style="76" customWidth="1"/>
    <col min="23" max="23" width="50.625" style="76" customWidth="1"/>
    <col min="24" max="16384" width="9" style="76"/>
  </cols>
  <sheetData>
    <row r="1" spans="2:23" x14ac:dyDescent="0.4">
      <c r="B1" s="74" t="s">
        <v>69</v>
      </c>
    </row>
    <row r="2" spans="2:23" x14ac:dyDescent="0.4">
      <c r="B2" s="77" t="s">
        <v>70</v>
      </c>
      <c r="E2" s="78"/>
      <c r="I2" s="79"/>
    </row>
    <row r="3" spans="2:23" x14ac:dyDescent="0.4">
      <c r="B3" s="79" t="s">
        <v>148</v>
      </c>
      <c r="E3" s="78" t="s">
        <v>152</v>
      </c>
      <c r="I3" s="79"/>
    </row>
    <row r="4" spans="2:23" x14ac:dyDescent="0.4">
      <c r="B4" s="77"/>
      <c r="E4" s="488" t="s">
        <v>52</v>
      </c>
      <c r="F4" s="488"/>
      <c r="G4" s="488"/>
      <c r="H4" s="488"/>
      <c r="I4" s="488"/>
      <c r="J4" s="488"/>
      <c r="K4" s="488"/>
      <c r="M4" s="488" t="s">
        <v>51</v>
      </c>
      <c r="N4" s="488"/>
      <c r="O4" s="488"/>
      <c r="Q4" s="488" t="s">
        <v>82</v>
      </c>
      <c r="R4" s="488"/>
      <c r="S4" s="488"/>
      <c r="T4" s="488"/>
      <c r="U4" s="488"/>
      <c r="W4" s="488" t="s">
        <v>151</v>
      </c>
    </row>
    <row r="5" spans="2:23" x14ac:dyDescent="0.4">
      <c r="B5" s="75" t="s">
        <v>98</v>
      </c>
      <c r="C5" s="75" t="s">
        <v>7</v>
      </c>
      <c r="E5" s="75" t="s">
        <v>147</v>
      </c>
      <c r="F5" s="75"/>
      <c r="G5" s="75" t="s">
        <v>146</v>
      </c>
      <c r="I5" s="75" t="s">
        <v>71</v>
      </c>
      <c r="K5" s="75" t="s">
        <v>52</v>
      </c>
      <c r="M5" s="75" t="s">
        <v>149</v>
      </c>
      <c r="O5" s="75" t="s">
        <v>150</v>
      </c>
      <c r="Q5" s="75" t="s">
        <v>149</v>
      </c>
      <c r="S5" s="75" t="s">
        <v>150</v>
      </c>
      <c r="U5" s="75" t="s">
        <v>52</v>
      </c>
      <c r="W5" s="488"/>
    </row>
    <row r="6" spans="2:23" x14ac:dyDescent="0.4">
      <c r="B6" s="75">
        <v>1</v>
      </c>
      <c r="C6" s="72" t="s">
        <v>33</v>
      </c>
      <c r="D6" s="75" t="s">
        <v>73</v>
      </c>
      <c r="E6" s="71">
        <v>0.375</v>
      </c>
      <c r="F6" s="75" t="s">
        <v>2</v>
      </c>
      <c r="G6" s="71">
        <v>0.75</v>
      </c>
      <c r="H6" s="76" t="s">
        <v>75</v>
      </c>
      <c r="I6" s="71">
        <v>4.1666666666666664E-2</v>
      </c>
      <c r="J6" s="76" t="s">
        <v>66</v>
      </c>
      <c r="K6" s="80">
        <f t="shared" ref="K6:K8" si="0">(G6-E6-I6)*24</f>
        <v>8</v>
      </c>
      <c r="M6" s="71">
        <v>0.39583333333333331</v>
      </c>
      <c r="N6" s="75" t="s">
        <v>2</v>
      </c>
      <c r="O6" s="71">
        <v>0.6875</v>
      </c>
      <c r="Q6" s="70">
        <f>IF(E6&lt;M6,M6,E6)</f>
        <v>0.39583333333333331</v>
      </c>
      <c r="R6" s="75" t="s">
        <v>2</v>
      </c>
      <c r="S6" s="70">
        <f t="shared" ref="S6:S8" si="1">IF(G6&gt;O6,O6,G6)</f>
        <v>0.6875</v>
      </c>
      <c r="U6" s="81">
        <f t="shared" ref="U6:U8" si="2">(S6-Q6)*24</f>
        <v>7</v>
      </c>
      <c r="W6" s="86"/>
    </row>
    <row r="7" spans="2:23" x14ac:dyDescent="0.4">
      <c r="B7" s="75">
        <v>2</v>
      </c>
      <c r="C7" s="72" t="s">
        <v>36</v>
      </c>
      <c r="D7" s="75" t="s">
        <v>73</v>
      </c>
      <c r="E7" s="71"/>
      <c r="F7" s="75" t="s">
        <v>2</v>
      </c>
      <c r="G7" s="71"/>
      <c r="H7" s="76" t="s">
        <v>75</v>
      </c>
      <c r="I7" s="71">
        <v>0</v>
      </c>
      <c r="J7" s="76" t="s">
        <v>66</v>
      </c>
      <c r="K7" s="80">
        <f t="shared" si="0"/>
        <v>0</v>
      </c>
      <c r="M7" s="71"/>
      <c r="N7" s="75" t="s">
        <v>2</v>
      </c>
      <c r="O7" s="71"/>
      <c r="Q7" s="70">
        <f t="shared" ref="Q7:Q8" si="3">IF(E7&lt;M7,M7,E7)</f>
        <v>0</v>
      </c>
      <c r="R7" s="75" t="s">
        <v>2</v>
      </c>
      <c r="S7" s="70">
        <f t="shared" si="1"/>
        <v>0</v>
      </c>
      <c r="U7" s="81">
        <f t="shared" si="2"/>
        <v>0</v>
      </c>
      <c r="W7" s="86"/>
    </row>
    <row r="8" spans="2:23" x14ac:dyDescent="0.4">
      <c r="B8" s="75">
        <v>3</v>
      </c>
      <c r="C8" s="72" t="s">
        <v>34</v>
      </c>
      <c r="D8" s="75" t="s">
        <v>73</v>
      </c>
      <c r="E8" s="71"/>
      <c r="F8" s="75" t="s">
        <v>2</v>
      </c>
      <c r="G8" s="71"/>
      <c r="H8" s="76" t="s">
        <v>75</v>
      </c>
      <c r="I8" s="71">
        <v>0</v>
      </c>
      <c r="J8" s="76" t="s">
        <v>66</v>
      </c>
      <c r="K8" s="80">
        <f t="shared" si="0"/>
        <v>0</v>
      </c>
      <c r="M8" s="71"/>
      <c r="N8" s="75" t="s">
        <v>2</v>
      </c>
      <c r="O8" s="71"/>
      <c r="Q8" s="70">
        <f t="shared" si="3"/>
        <v>0</v>
      </c>
      <c r="R8" s="75" t="s">
        <v>2</v>
      </c>
      <c r="S8" s="70">
        <f t="shared" si="1"/>
        <v>0</v>
      </c>
      <c r="U8" s="81">
        <f t="shared" si="2"/>
        <v>0</v>
      </c>
      <c r="W8" s="86"/>
    </row>
    <row r="9" spans="2:23" x14ac:dyDescent="0.4">
      <c r="B9" s="75">
        <v>4</v>
      </c>
      <c r="C9" s="72" t="s">
        <v>41</v>
      </c>
      <c r="D9" s="75" t="s">
        <v>73</v>
      </c>
      <c r="E9" s="71"/>
      <c r="F9" s="75" t="s">
        <v>2</v>
      </c>
      <c r="G9" s="71"/>
      <c r="H9" s="76" t="s">
        <v>75</v>
      </c>
      <c r="I9" s="71">
        <v>0</v>
      </c>
      <c r="J9" s="76" t="s">
        <v>66</v>
      </c>
      <c r="K9" s="80">
        <f>(G9-E9-I9)*24</f>
        <v>0</v>
      </c>
      <c r="M9" s="71"/>
      <c r="N9" s="75" t="s">
        <v>2</v>
      </c>
      <c r="O9" s="71"/>
      <c r="Q9" s="70">
        <f>IF(E9&lt;M9,M9,E9)</f>
        <v>0</v>
      </c>
      <c r="R9" s="75" t="s">
        <v>2</v>
      </c>
      <c r="S9" s="70">
        <f>IF(G9&gt;O9,O9,G9)</f>
        <v>0</v>
      </c>
      <c r="U9" s="81">
        <f>(S9-Q9)*24</f>
        <v>0</v>
      </c>
      <c r="W9" s="86"/>
    </row>
    <row r="10" spans="2:23" x14ac:dyDescent="0.4">
      <c r="B10" s="75">
        <v>5</v>
      </c>
      <c r="C10" s="72" t="s">
        <v>37</v>
      </c>
      <c r="D10" s="75" t="s">
        <v>73</v>
      </c>
      <c r="E10" s="71"/>
      <c r="F10" s="75" t="s">
        <v>2</v>
      </c>
      <c r="G10" s="71"/>
      <c r="H10" s="76" t="s">
        <v>75</v>
      </c>
      <c r="I10" s="71">
        <v>0</v>
      </c>
      <c r="J10" s="76" t="s">
        <v>66</v>
      </c>
      <c r="K10" s="80">
        <f>(G10-E10-I10)*24</f>
        <v>0</v>
      </c>
      <c r="M10" s="71"/>
      <c r="N10" s="75" t="s">
        <v>2</v>
      </c>
      <c r="O10" s="71"/>
      <c r="Q10" s="70">
        <f t="shared" ref="Q10:Q25" si="4">IF(E10&lt;M10,M10,E10)</f>
        <v>0</v>
      </c>
      <c r="R10" s="75" t="s">
        <v>2</v>
      </c>
      <c r="S10" s="70">
        <f t="shared" ref="S10:S25" si="5">IF(G10&gt;O10,O10,G10)</f>
        <v>0</v>
      </c>
      <c r="U10" s="81">
        <f t="shared" ref="U10:U25" si="6">(S10-Q10)*24</f>
        <v>0</v>
      </c>
      <c r="W10" s="86"/>
    </row>
    <row r="11" spans="2:23" x14ac:dyDescent="0.4">
      <c r="B11" s="75">
        <v>6</v>
      </c>
      <c r="C11" s="72" t="s">
        <v>38</v>
      </c>
      <c r="D11" s="75" t="s">
        <v>73</v>
      </c>
      <c r="E11" s="71"/>
      <c r="F11" s="75" t="s">
        <v>2</v>
      </c>
      <c r="G11" s="71"/>
      <c r="H11" s="76" t="s">
        <v>75</v>
      </c>
      <c r="I11" s="71">
        <v>0</v>
      </c>
      <c r="J11" s="76" t="s">
        <v>66</v>
      </c>
      <c r="K11" s="80">
        <f t="shared" ref="K11:K25" si="7">(G11-E11-I11)*24</f>
        <v>0</v>
      </c>
      <c r="M11" s="71"/>
      <c r="N11" s="75" t="s">
        <v>2</v>
      </c>
      <c r="O11" s="71"/>
      <c r="Q11" s="70">
        <f t="shared" si="4"/>
        <v>0</v>
      </c>
      <c r="R11" s="75" t="s">
        <v>2</v>
      </c>
      <c r="S11" s="70">
        <f t="shared" si="5"/>
        <v>0</v>
      </c>
      <c r="U11" s="81">
        <f t="shared" si="6"/>
        <v>0</v>
      </c>
      <c r="W11" s="86"/>
    </row>
    <row r="12" spans="2:23" x14ac:dyDescent="0.4">
      <c r="B12" s="75">
        <v>7</v>
      </c>
      <c r="C12" s="72" t="s">
        <v>42</v>
      </c>
      <c r="D12" s="75" t="s">
        <v>73</v>
      </c>
      <c r="E12" s="71"/>
      <c r="F12" s="75" t="s">
        <v>2</v>
      </c>
      <c r="G12" s="71"/>
      <c r="H12" s="76" t="s">
        <v>75</v>
      </c>
      <c r="I12" s="71">
        <v>0</v>
      </c>
      <c r="J12" s="76" t="s">
        <v>66</v>
      </c>
      <c r="K12" s="80">
        <f t="shared" si="7"/>
        <v>0</v>
      </c>
      <c r="M12" s="71"/>
      <c r="N12" s="75" t="s">
        <v>2</v>
      </c>
      <c r="O12" s="71"/>
      <c r="Q12" s="70">
        <f t="shared" si="4"/>
        <v>0</v>
      </c>
      <c r="R12" s="75" t="s">
        <v>2</v>
      </c>
      <c r="S12" s="70">
        <f t="shared" si="5"/>
        <v>0</v>
      </c>
      <c r="U12" s="81">
        <f t="shared" si="6"/>
        <v>0</v>
      </c>
      <c r="W12" s="86"/>
    </row>
    <row r="13" spans="2:23" x14ac:dyDescent="0.4">
      <c r="B13" s="75">
        <v>8</v>
      </c>
      <c r="C13" s="72" t="s">
        <v>35</v>
      </c>
      <c r="D13" s="75" t="s">
        <v>73</v>
      </c>
      <c r="E13" s="71"/>
      <c r="F13" s="75" t="s">
        <v>2</v>
      </c>
      <c r="G13" s="71"/>
      <c r="H13" s="76" t="s">
        <v>75</v>
      </c>
      <c r="I13" s="71">
        <v>0</v>
      </c>
      <c r="J13" s="76" t="s">
        <v>66</v>
      </c>
      <c r="K13" s="80">
        <f t="shared" si="7"/>
        <v>0</v>
      </c>
      <c r="M13" s="71"/>
      <c r="N13" s="75" t="s">
        <v>2</v>
      </c>
      <c r="O13" s="71"/>
      <c r="Q13" s="70">
        <f t="shared" si="4"/>
        <v>0</v>
      </c>
      <c r="R13" s="75" t="s">
        <v>2</v>
      </c>
      <c r="S13" s="70">
        <f t="shared" si="5"/>
        <v>0</v>
      </c>
      <c r="U13" s="81">
        <f t="shared" si="6"/>
        <v>0</v>
      </c>
      <c r="W13" s="86"/>
    </row>
    <row r="14" spans="2:23" x14ac:dyDescent="0.4">
      <c r="B14" s="75">
        <v>9</v>
      </c>
      <c r="C14" s="72" t="s">
        <v>43</v>
      </c>
      <c r="D14" s="75" t="s">
        <v>73</v>
      </c>
      <c r="E14" s="71"/>
      <c r="F14" s="75" t="s">
        <v>2</v>
      </c>
      <c r="G14" s="71"/>
      <c r="H14" s="76" t="s">
        <v>75</v>
      </c>
      <c r="I14" s="71">
        <v>0</v>
      </c>
      <c r="J14" s="76" t="s">
        <v>66</v>
      </c>
      <c r="K14" s="80">
        <f t="shared" si="7"/>
        <v>0</v>
      </c>
      <c r="M14" s="71"/>
      <c r="N14" s="75" t="s">
        <v>2</v>
      </c>
      <c r="O14" s="71"/>
      <c r="Q14" s="70">
        <f t="shared" si="4"/>
        <v>0</v>
      </c>
      <c r="R14" s="75" t="s">
        <v>2</v>
      </c>
      <c r="S14" s="70">
        <f t="shared" si="5"/>
        <v>0</v>
      </c>
      <c r="U14" s="81">
        <f t="shared" si="6"/>
        <v>0</v>
      </c>
      <c r="W14" s="86"/>
    </row>
    <row r="15" spans="2:23" x14ac:dyDescent="0.4">
      <c r="B15" s="75">
        <v>10</v>
      </c>
      <c r="C15" s="72" t="s">
        <v>44</v>
      </c>
      <c r="D15" s="75" t="s">
        <v>73</v>
      </c>
      <c r="E15" s="71"/>
      <c r="F15" s="75" t="s">
        <v>2</v>
      </c>
      <c r="G15" s="71"/>
      <c r="H15" s="76" t="s">
        <v>75</v>
      </c>
      <c r="I15" s="71">
        <v>0</v>
      </c>
      <c r="J15" s="76" t="s">
        <v>66</v>
      </c>
      <c r="K15" s="80">
        <f t="shared" si="7"/>
        <v>0</v>
      </c>
      <c r="M15" s="71"/>
      <c r="N15" s="75" t="s">
        <v>2</v>
      </c>
      <c r="O15" s="71"/>
      <c r="Q15" s="70">
        <f t="shared" si="4"/>
        <v>0</v>
      </c>
      <c r="R15" s="75" t="s">
        <v>2</v>
      </c>
      <c r="S15" s="70">
        <f>IF(G15&gt;O15,O15,G15)</f>
        <v>0</v>
      </c>
      <c r="U15" s="81">
        <f t="shared" si="6"/>
        <v>0</v>
      </c>
      <c r="W15" s="86"/>
    </row>
    <row r="16" spans="2:23" x14ac:dyDescent="0.4">
      <c r="B16" s="75">
        <v>11</v>
      </c>
      <c r="C16" s="72" t="s">
        <v>45</v>
      </c>
      <c r="D16" s="75" t="s">
        <v>73</v>
      </c>
      <c r="E16" s="71"/>
      <c r="F16" s="75" t="s">
        <v>2</v>
      </c>
      <c r="G16" s="71"/>
      <c r="H16" s="76" t="s">
        <v>75</v>
      </c>
      <c r="I16" s="71">
        <v>0</v>
      </c>
      <c r="J16" s="76" t="s">
        <v>66</v>
      </c>
      <c r="K16" s="80">
        <f t="shared" si="7"/>
        <v>0</v>
      </c>
      <c r="M16" s="71"/>
      <c r="N16" s="75" t="s">
        <v>2</v>
      </c>
      <c r="O16" s="71"/>
      <c r="Q16" s="70">
        <f t="shared" si="4"/>
        <v>0</v>
      </c>
      <c r="R16" s="75" t="s">
        <v>2</v>
      </c>
      <c r="S16" s="70">
        <f t="shared" si="5"/>
        <v>0</v>
      </c>
      <c r="U16" s="81">
        <f t="shared" si="6"/>
        <v>0</v>
      </c>
      <c r="W16" s="86"/>
    </row>
    <row r="17" spans="2:23" x14ac:dyDescent="0.4">
      <c r="B17" s="75">
        <v>12</v>
      </c>
      <c r="C17" s="72" t="s">
        <v>46</v>
      </c>
      <c r="D17" s="75" t="s">
        <v>73</v>
      </c>
      <c r="E17" s="71"/>
      <c r="F17" s="75" t="s">
        <v>2</v>
      </c>
      <c r="G17" s="71"/>
      <c r="H17" s="76" t="s">
        <v>75</v>
      </c>
      <c r="I17" s="71">
        <v>0</v>
      </c>
      <c r="J17" s="76" t="s">
        <v>66</v>
      </c>
      <c r="K17" s="80">
        <f t="shared" si="7"/>
        <v>0</v>
      </c>
      <c r="M17" s="71"/>
      <c r="N17" s="75" t="s">
        <v>2</v>
      </c>
      <c r="O17" s="71"/>
      <c r="Q17" s="70">
        <f t="shared" si="4"/>
        <v>0</v>
      </c>
      <c r="R17" s="75" t="s">
        <v>2</v>
      </c>
      <c r="S17" s="70">
        <f t="shared" si="5"/>
        <v>0</v>
      </c>
      <c r="U17" s="81">
        <f t="shared" si="6"/>
        <v>0</v>
      </c>
      <c r="W17" s="86"/>
    </row>
    <row r="18" spans="2:23" x14ac:dyDescent="0.4">
      <c r="B18" s="75">
        <v>13</v>
      </c>
      <c r="C18" s="72" t="s">
        <v>47</v>
      </c>
      <c r="D18" s="75" t="s">
        <v>73</v>
      </c>
      <c r="E18" s="71"/>
      <c r="F18" s="75" t="s">
        <v>2</v>
      </c>
      <c r="G18" s="71"/>
      <c r="H18" s="76" t="s">
        <v>75</v>
      </c>
      <c r="I18" s="71">
        <v>0</v>
      </c>
      <c r="J18" s="76" t="s">
        <v>66</v>
      </c>
      <c r="K18" s="80">
        <f t="shared" si="7"/>
        <v>0</v>
      </c>
      <c r="M18" s="71"/>
      <c r="N18" s="75" t="s">
        <v>2</v>
      </c>
      <c r="O18" s="71"/>
      <c r="Q18" s="70">
        <f t="shared" si="4"/>
        <v>0</v>
      </c>
      <c r="R18" s="75" t="s">
        <v>2</v>
      </c>
      <c r="S18" s="70">
        <f t="shared" si="5"/>
        <v>0</v>
      </c>
      <c r="U18" s="81">
        <f t="shared" si="6"/>
        <v>0</v>
      </c>
      <c r="W18" s="86"/>
    </row>
    <row r="19" spans="2:23" x14ac:dyDescent="0.4">
      <c r="B19" s="75">
        <v>14</v>
      </c>
      <c r="C19" s="72" t="s">
        <v>48</v>
      </c>
      <c r="D19" s="75" t="s">
        <v>73</v>
      </c>
      <c r="E19" s="71"/>
      <c r="F19" s="75" t="s">
        <v>2</v>
      </c>
      <c r="G19" s="71"/>
      <c r="H19" s="76" t="s">
        <v>75</v>
      </c>
      <c r="I19" s="71">
        <v>0</v>
      </c>
      <c r="J19" s="76" t="s">
        <v>66</v>
      </c>
      <c r="K19" s="80">
        <f t="shared" si="7"/>
        <v>0</v>
      </c>
      <c r="M19" s="71"/>
      <c r="N19" s="75" t="s">
        <v>2</v>
      </c>
      <c r="O19" s="71"/>
      <c r="Q19" s="70">
        <f t="shared" si="4"/>
        <v>0</v>
      </c>
      <c r="R19" s="75" t="s">
        <v>2</v>
      </c>
      <c r="S19" s="70">
        <f t="shared" si="5"/>
        <v>0</v>
      </c>
      <c r="U19" s="81">
        <f t="shared" si="6"/>
        <v>0</v>
      </c>
      <c r="W19" s="86"/>
    </row>
    <row r="20" spans="2:23" x14ac:dyDescent="0.4">
      <c r="B20" s="75">
        <v>15</v>
      </c>
      <c r="C20" s="72" t="s">
        <v>39</v>
      </c>
      <c r="D20" s="75" t="s">
        <v>73</v>
      </c>
      <c r="E20" s="71"/>
      <c r="F20" s="75" t="s">
        <v>2</v>
      </c>
      <c r="G20" s="71"/>
      <c r="H20" s="76" t="s">
        <v>75</v>
      </c>
      <c r="I20" s="71">
        <v>0</v>
      </c>
      <c r="J20" s="76" t="s">
        <v>66</v>
      </c>
      <c r="K20" s="82">
        <f t="shared" si="7"/>
        <v>0</v>
      </c>
      <c r="M20" s="71"/>
      <c r="N20" s="75" t="s">
        <v>2</v>
      </c>
      <c r="O20" s="71"/>
      <c r="Q20" s="70">
        <f t="shared" si="4"/>
        <v>0</v>
      </c>
      <c r="R20" s="75" t="s">
        <v>2</v>
      </c>
      <c r="S20" s="70">
        <f t="shared" si="5"/>
        <v>0</v>
      </c>
      <c r="U20" s="81">
        <f t="shared" si="6"/>
        <v>0</v>
      </c>
      <c r="W20" s="86"/>
    </row>
    <row r="21" spans="2:23" x14ac:dyDescent="0.4">
      <c r="B21" s="75">
        <v>16</v>
      </c>
      <c r="C21" s="72" t="s">
        <v>55</v>
      </c>
      <c r="D21" s="75" t="s">
        <v>73</v>
      </c>
      <c r="E21" s="71"/>
      <c r="F21" s="75" t="s">
        <v>2</v>
      </c>
      <c r="G21" s="71"/>
      <c r="H21" s="76" t="s">
        <v>75</v>
      </c>
      <c r="I21" s="71">
        <v>0</v>
      </c>
      <c r="J21" s="76" t="s">
        <v>66</v>
      </c>
      <c r="K21" s="80">
        <f t="shared" si="7"/>
        <v>0</v>
      </c>
      <c r="M21" s="71"/>
      <c r="N21" s="75" t="s">
        <v>2</v>
      </c>
      <c r="O21" s="71"/>
      <c r="Q21" s="70">
        <f t="shared" si="4"/>
        <v>0</v>
      </c>
      <c r="R21" s="75" t="s">
        <v>2</v>
      </c>
      <c r="S21" s="70">
        <f t="shared" si="5"/>
        <v>0</v>
      </c>
      <c r="U21" s="81">
        <f t="shared" si="6"/>
        <v>0</v>
      </c>
      <c r="W21" s="86"/>
    </row>
    <row r="22" spans="2:23" x14ac:dyDescent="0.4">
      <c r="B22" s="75">
        <v>17</v>
      </c>
      <c r="C22" s="72" t="s">
        <v>56</v>
      </c>
      <c r="D22" s="75" t="s">
        <v>73</v>
      </c>
      <c r="E22" s="71"/>
      <c r="F22" s="75" t="s">
        <v>2</v>
      </c>
      <c r="G22" s="71"/>
      <c r="H22" s="76" t="s">
        <v>75</v>
      </c>
      <c r="I22" s="71">
        <v>0</v>
      </c>
      <c r="J22" s="76" t="s">
        <v>66</v>
      </c>
      <c r="K22" s="80">
        <f t="shared" ref="K22:K24" si="8">(G22-E22-I22)*24</f>
        <v>0</v>
      </c>
      <c r="M22" s="71"/>
      <c r="N22" s="75" t="s">
        <v>2</v>
      </c>
      <c r="O22" s="71"/>
      <c r="Q22" s="70">
        <f t="shared" ref="Q22:Q24" si="9">IF(E22&lt;M22,M22,E22)</f>
        <v>0</v>
      </c>
      <c r="R22" s="75" t="s">
        <v>2</v>
      </c>
      <c r="S22" s="70">
        <f t="shared" ref="S22:S24" si="10">IF(G22&gt;O22,O22,G22)</f>
        <v>0</v>
      </c>
      <c r="U22" s="81">
        <f t="shared" ref="U22:U24" si="11">(S22-Q22)*24</f>
        <v>0</v>
      </c>
      <c r="W22" s="86"/>
    </row>
    <row r="23" spans="2:23" x14ac:dyDescent="0.4">
      <c r="B23" s="75">
        <v>18</v>
      </c>
      <c r="C23" s="72" t="s">
        <v>57</v>
      </c>
      <c r="D23" s="75" t="s">
        <v>73</v>
      </c>
      <c r="E23" s="71"/>
      <c r="F23" s="75" t="s">
        <v>2</v>
      </c>
      <c r="G23" s="71"/>
      <c r="H23" s="76" t="s">
        <v>75</v>
      </c>
      <c r="I23" s="71">
        <v>0</v>
      </c>
      <c r="J23" s="76" t="s">
        <v>66</v>
      </c>
      <c r="K23" s="80">
        <f t="shared" si="8"/>
        <v>0</v>
      </c>
      <c r="M23" s="71"/>
      <c r="N23" s="75" t="s">
        <v>2</v>
      </c>
      <c r="O23" s="71"/>
      <c r="Q23" s="70">
        <f t="shared" si="9"/>
        <v>0</v>
      </c>
      <c r="R23" s="75" t="s">
        <v>2</v>
      </c>
      <c r="S23" s="70">
        <f t="shared" si="10"/>
        <v>0</v>
      </c>
      <c r="U23" s="81">
        <f t="shared" si="11"/>
        <v>0</v>
      </c>
      <c r="W23" s="86"/>
    </row>
    <row r="24" spans="2:23" x14ac:dyDescent="0.4">
      <c r="B24" s="75">
        <v>19</v>
      </c>
      <c r="C24" s="72" t="s">
        <v>76</v>
      </c>
      <c r="D24" s="75" t="s">
        <v>73</v>
      </c>
      <c r="E24" s="71"/>
      <c r="F24" s="75" t="s">
        <v>2</v>
      </c>
      <c r="G24" s="71"/>
      <c r="H24" s="76" t="s">
        <v>75</v>
      </c>
      <c r="I24" s="71">
        <v>0</v>
      </c>
      <c r="J24" s="76" t="s">
        <v>66</v>
      </c>
      <c r="K24" s="80">
        <f t="shared" si="8"/>
        <v>0</v>
      </c>
      <c r="M24" s="71"/>
      <c r="N24" s="75" t="s">
        <v>2</v>
      </c>
      <c r="O24" s="71"/>
      <c r="Q24" s="70">
        <f t="shared" si="9"/>
        <v>0</v>
      </c>
      <c r="R24" s="75" t="s">
        <v>2</v>
      </c>
      <c r="S24" s="70">
        <f t="shared" si="10"/>
        <v>0</v>
      </c>
      <c r="U24" s="81">
        <f t="shared" si="11"/>
        <v>0</v>
      </c>
      <c r="W24" s="86"/>
    </row>
    <row r="25" spans="2:23" x14ac:dyDescent="0.4">
      <c r="B25" s="75">
        <v>20</v>
      </c>
      <c r="C25" s="72" t="s">
        <v>77</v>
      </c>
      <c r="D25" s="75" t="s">
        <v>73</v>
      </c>
      <c r="E25" s="71"/>
      <c r="F25" s="75" t="s">
        <v>2</v>
      </c>
      <c r="G25" s="71"/>
      <c r="H25" s="76" t="s">
        <v>75</v>
      </c>
      <c r="I25" s="71">
        <v>0</v>
      </c>
      <c r="J25" s="76" t="s">
        <v>66</v>
      </c>
      <c r="K25" s="80">
        <f t="shared" si="7"/>
        <v>0</v>
      </c>
      <c r="M25" s="71"/>
      <c r="N25" s="75" t="s">
        <v>2</v>
      </c>
      <c r="O25" s="71"/>
      <c r="Q25" s="70">
        <f t="shared" si="4"/>
        <v>0</v>
      </c>
      <c r="R25" s="75" t="s">
        <v>2</v>
      </c>
      <c r="S25" s="70">
        <f t="shared" si="5"/>
        <v>0</v>
      </c>
      <c r="U25" s="81">
        <f t="shared" si="6"/>
        <v>0</v>
      </c>
      <c r="W25" s="86"/>
    </row>
    <row r="26" spans="2:23" x14ac:dyDescent="0.4">
      <c r="B26" s="75">
        <v>21</v>
      </c>
      <c r="C26" s="72" t="s">
        <v>78</v>
      </c>
      <c r="D26" s="75" t="s">
        <v>73</v>
      </c>
      <c r="E26" s="83"/>
      <c r="F26" s="75" t="s">
        <v>2</v>
      </c>
      <c r="G26" s="83"/>
      <c r="H26" s="76" t="s">
        <v>75</v>
      </c>
      <c r="I26" s="83"/>
      <c r="J26" s="76" t="s">
        <v>66</v>
      </c>
      <c r="K26" s="72">
        <v>1</v>
      </c>
      <c r="M26" s="80"/>
      <c r="N26" s="75" t="s">
        <v>2</v>
      </c>
      <c r="O26" s="80"/>
      <c r="Q26" s="80"/>
      <c r="R26" s="75" t="s">
        <v>2</v>
      </c>
      <c r="S26" s="80"/>
      <c r="U26" s="72">
        <v>1</v>
      </c>
      <c r="W26" s="86"/>
    </row>
    <row r="27" spans="2:23" x14ac:dyDescent="0.4">
      <c r="B27" s="75">
        <v>22</v>
      </c>
      <c r="C27" s="72" t="s">
        <v>79</v>
      </c>
      <c r="D27" s="75" t="s">
        <v>73</v>
      </c>
      <c r="E27" s="83"/>
      <c r="F27" s="75" t="s">
        <v>2</v>
      </c>
      <c r="G27" s="83"/>
      <c r="H27" s="76" t="s">
        <v>75</v>
      </c>
      <c r="I27" s="83"/>
      <c r="J27" s="76" t="s">
        <v>66</v>
      </c>
      <c r="K27" s="72">
        <v>2</v>
      </c>
      <c r="M27" s="80"/>
      <c r="N27" s="75" t="s">
        <v>2</v>
      </c>
      <c r="O27" s="80"/>
      <c r="Q27" s="80"/>
      <c r="R27" s="75" t="s">
        <v>2</v>
      </c>
      <c r="S27" s="80"/>
      <c r="U27" s="72">
        <v>2</v>
      </c>
      <c r="W27" s="86"/>
    </row>
    <row r="28" spans="2:23" x14ac:dyDescent="0.4">
      <c r="B28" s="75">
        <v>23</v>
      </c>
      <c r="C28" s="72" t="s">
        <v>80</v>
      </c>
      <c r="D28" s="75" t="s">
        <v>73</v>
      </c>
      <c r="E28" s="83"/>
      <c r="F28" s="75" t="s">
        <v>2</v>
      </c>
      <c r="G28" s="83"/>
      <c r="H28" s="76" t="s">
        <v>75</v>
      </c>
      <c r="I28" s="83"/>
      <c r="J28" s="76" t="s">
        <v>66</v>
      </c>
      <c r="K28" s="72">
        <v>3</v>
      </c>
      <c r="M28" s="80"/>
      <c r="N28" s="75" t="s">
        <v>2</v>
      </c>
      <c r="O28" s="80"/>
      <c r="Q28" s="80"/>
      <c r="R28" s="75" t="s">
        <v>2</v>
      </c>
      <c r="S28" s="80"/>
      <c r="U28" s="72">
        <v>3</v>
      </c>
      <c r="W28" s="86"/>
    </row>
    <row r="29" spans="2:23" x14ac:dyDescent="0.4">
      <c r="B29" s="75">
        <v>24</v>
      </c>
      <c r="C29" s="72" t="s">
        <v>81</v>
      </c>
      <c r="D29" s="75" t="s">
        <v>73</v>
      </c>
      <c r="E29" s="83"/>
      <c r="F29" s="75" t="s">
        <v>2</v>
      </c>
      <c r="G29" s="83"/>
      <c r="H29" s="76" t="s">
        <v>75</v>
      </c>
      <c r="I29" s="83"/>
      <c r="J29" s="76" t="s">
        <v>66</v>
      </c>
      <c r="K29" s="72">
        <v>4</v>
      </c>
      <c r="M29" s="80"/>
      <c r="N29" s="75" t="s">
        <v>2</v>
      </c>
      <c r="O29" s="80"/>
      <c r="Q29" s="80"/>
      <c r="R29" s="75" t="s">
        <v>2</v>
      </c>
      <c r="S29" s="80"/>
      <c r="U29" s="72">
        <v>4</v>
      </c>
      <c r="W29" s="86"/>
    </row>
    <row r="30" spans="2:23" x14ac:dyDescent="0.4">
      <c r="B30" s="75">
        <v>25</v>
      </c>
      <c r="C30" s="72" t="s">
        <v>58</v>
      </c>
      <c r="D30" s="75" t="s">
        <v>73</v>
      </c>
      <c r="E30" s="83"/>
      <c r="F30" s="75" t="s">
        <v>2</v>
      </c>
      <c r="G30" s="83"/>
      <c r="H30" s="76" t="s">
        <v>75</v>
      </c>
      <c r="I30" s="83"/>
      <c r="J30" s="76" t="s">
        <v>66</v>
      </c>
      <c r="K30" s="72">
        <v>4</v>
      </c>
      <c r="M30" s="80"/>
      <c r="N30" s="75" t="s">
        <v>2</v>
      </c>
      <c r="O30" s="80"/>
      <c r="Q30" s="80"/>
      <c r="R30" s="75" t="s">
        <v>2</v>
      </c>
      <c r="S30" s="80"/>
      <c r="U30" s="72">
        <v>3</v>
      </c>
      <c r="W30" s="86"/>
    </row>
    <row r="31" spans="2:23" x14ac:dyDescent="0.4">
      <c r="B31" s="75">
        <v>26</v>
      </c>
      <c r="C31" s="72" t="s">
        <v>59</v>
      </c>
      <c r="D31" s="75" t="s">
        <v>73</v>
      </c>
      <c r="E31" s="83"/>
      <c r="F31" s="75" t="s">
        <v>2</v>
      </c>
      <c r="G31" s="83"/>
      <c r="H31" s="76" t="s">
        <v>75</v>
      </c>
      <c r="I31" s="83"/>
      <c r="J31" s="76" t="s">
        <v>66</v>
      </c>
      <c r="K31" s="72">
        <v>5</v>
      </c>
      <c r="M31" s="80"/>
      <c r="N31" s="75" t="s">
        <v>2</v>
      </c>
      <c r="O31" s="80"/>
      <c r="Q31" s="80"/>
      <c r="R31" s="75" t="s">
        <v>2</v>
      </c>
      <c r="S31" s="80"/>
      <c r="U31" s="72">
        <v>5</v>
      </c>
      <c r="W31" s="86"/>
    </row>
    <row r="32" spans="2:23" x14ac:dyDescent="0.4">
      <c r="B32" s="75">
        <v>27</v>
      </c>
      <c r="C32" s="72" t="s">
        <v>72</v>
      </c>
      <c r="D32" s="75" t="s">
        <v>73</v>
      </c>
      <c r="E32" s="83"/>
      <c r="F32" s="75" t="s">
        <v>2</v>
      </c>
      <c r="G32" s="83"/>
      <c r="H32" s="76" t="s">
        <v>75</v>
      </c>
      <c r="I32" s="83"/>
      <c r="J32" s="76" t="s">
        <v>66</v>
      </c>
      <c r="K32" s="72">
        <v>0</v>
      </c>
      <c r="M32" s="80"/>
      <c r="N32" s="75" t="s">
        <v>2</v>
      </c>
      <c r="O32" s="80"/>
      <c r="Q32" s="80"/>
      <c r="R32" s="75" t="s">
        <v>2</v>
      </c>
      <c r="S32" s="80"/>
      <c r="U32" s="72">
        <v>0</v>
      </c>
      <c r="W32" s="86" t="s">
        <v>157</v>
      </c>
    </row>
    <row r="33" spans="2:23" x14ac:dyDescent="0.4">
      <c r="B33" s="75">
        <v>28</v>
      </c>
      <c r="C33" s="72" t="s">
        <v>74</v>
      </c>
      <c r="D33" s="75" t="s">
        <v>73</v>
      </c>
      <c r="E33" s="83"/>
      <c r="F33" s="75" t="s">
        <v>2</v>
      </c>
      <c r="G33" s="83"/>
      <c r="H33" s="76" t="s">
        <v>75</v>
      </c>
      <c r="I33" s="83"/>
      <c r="J33" s="76" t="s">
        <v>66</v>
      </c>
      <c r="K33" s="72"/>
      <c r="M33" s="80"/>
      <c r="N33" s="75" t="s">
        <v>2</v>
      </c>
      <c r="O33" s="80"/>
      <c r="Q33" s="80"/>
      <c r="R33" s="75" t="s">
        <v>2</v>
      </c>
      <c r="S33" s="80"/>
      <c r="U33" s="72"/>
      <c r="W33" s="86"/>
    </row>
    <row r="34" spans="2:23" x14ac:dyDescent="0.4">
      <c r="B34" s="75">
        <v>29</v>
      </c>
      <c r="C34" s="72" t="s">
        <v>74</v>
      </c>
      <c r="D34" s="75" t="s">
        <v>73</v>
      </c>
      <c r="E34" s="83"/>
      <c r="F34" s="75" t="s">
        <v>2</v>
      </c>
      <c r="G34" s="83"/>
      <c r="H34" s="76" t="s">
        <v>75</v>
      </c>
      <c r="I34" s="83"/>
      <c r="J34" s="76" t="s">
        <v>66</v>
      </c>
      <c r="K34" s="72"/>
      <c r="M34" s="80"/>
      <c r="N34" s="75" t="s">
        <v>2</v>
      </c>
      <c r="O34" s="80"/>
      <c r="Q34" s="80"/>
      <c r="R34" s="75" t="s">
        <v>2</v>
      </c>
      <c r="S34" s="80"/>
      <c r="U34" s="72"/>
      <c r="W34" s="86"/>
    </row>
    <row r="35" spans="2:23" x14ac:dyDescent="0.4">
      <c r="B35" s="75">
        <v>30</v>
      </c>
      <c r="C35" s="72" t="s">
        <v>74</v>
      </c>
      <c r="D35" s="75" t="s">
        <v>73</v>
      </c>
      <c r="E35" s="83"/>
      <c r="F35" s="75" t="s">
        <v>2</v>
      </c>
      <c r="G35" s="83"/>
      <c r="H35" s="76" t="s">
        <v>75</v>
      </c>
      <c r="I35" s="83"/>
      <c r="J35" s="76" t="s">
        <v>66</v>
      </c>
      <c r="K35" s="72"/>
      <c r="M35" s="80"/>
      <c r="N35" s="75" t="s">
        <v>2</v>
      </c>
      <c r="O35" s="80"/>
      <c r="Q35" s="80"/>
      <c r="R35" s="75" t="s">
        <v>2</v>
      </c>
      <c r="S35" s="80"/>
      <c r="U35" s="72"/>
      <c r="W35" s="86"/>
    </row>
    <row r="36" spans="2:23" x14ac:dyDescent="0.4">
      <c r="C36" s="84"/>
    </row>
    <row r="37" spans="2:23" x14ac:dyDescent="0.4">
      <c r="C37" s="85" t="s">
        <v>161</v>
      </c>
    </row>
    <row r="38" spans="2:23" x14ac:dyDescent="0.4">
      <c r="C38" s="85" t="s">
        <v>162</v>
      </c>
    </row>
    <row r="39" spans="2:23" x14ac:dyDescent="0.4">
      <c r="C39" s="85" t="s">
        <v>163</v>
      </c>
    </row>
    <row r="40" spans="2:23" x14ac:dyDescent="0.4">
      <c r="C40" s="85" t="s">
        <v>164</v>
      </c>
    </row>
    <row r="41" spans="2:23" x14ac:dyDescent="0.4">
      <c r="C41" s="77" t="s">
        <v>192</v>
      </c>
    </row>
    <row r="42" spans="2:23" x14ac:dyDescent="0.4">
      <c r="C42" s="77" t="s">
        <v>194</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zoomScale="70" zoomScaleNormal="70" workbookViewId="0">
      <selection activeCell="D6" sqref="D6"/>
    </sheetView>
  </sheetViews>
  <sheetFormatPr defaultColWidth="9" defaultRowHeight="25.5" x14ac:dyDescent="0.4"/>
  <cols>
    <col min="1" max="1" width="1.75" style="204" customWidth="1"/>
    <col min="2" max="2" width="9" style="204"/>
    <col min="3" max="12" width="40.625" style="204" customWidth="1"/>
    <col min="13" max="16384" width="9" style="204"/>
  </cols>
  <sheetData>
    <row r="1" spans="1:12" x14ac:dyDescent="0.4">
      <c r="A1" s="202"/>
      <c r="B1" s="203" t="s">
        <v>83</v>
      </c>
      <c r="C1" s="203"/>
      <c r="D1" s="203"/>
    </row>
    <row r="2" spans="1:12" x14ac:dyDescent="0.4">
      <c r="A2" s="202"/>
      <c r="B2" s="203"/>
      <c r="C2" s="203"/>
      <c r="D2" s="203"/>
    </row>
    <row r="3" spans="1:12" x14ac:dyDescent="0.4">
      <c r="A3" s="202"/>
      <c r="B3" s="205" t="s">
        <v>98</v>
      </c>
      <c r="C3" s="205" t="s">
        <v>99</v>
      </c>
      <c r="D3" s="203"/>
    </row>
    <row r="4" spans="1:12" x14ac:dyDescent="0.4">
      <c r="A4" s="202"/>
      <c r="B4" s="206">
        <v>1</v>
      </c>
      <c r="C4" s="253" t="s">
        <v>167</v>
      </c>
      <c r="D4" s="203"/>
    </row>
    <row r="5" spans="1:12" x14ac:dyDescent="0.4">
      <c r="A5" s="202"/>
      <c r="B5" s="206">
        <v>2</v>
      </c>
      <c r="C5" s="253" t="s">
        <v>168</v>
      </c>
    </row>
    <row r="6" spans="1:12" x14ac:dyDescent="0.4">
      <c r="A6" s="202"/>
      <c r="B6" s="206">
        <v>3</v>
      </c>
      <c r="C6" s="253" t="s">
        <v>169</v>
      </c>
      <c r="D6" s="203"/>
    </row>
    <row r="7" spans="1:12" x14ac:dyDescent="0.4">
      <c r="A7" s="202"/>
      <c r="B7" s="206">
        <v>4</v>
      </c>
      <c r="C7" s="253" t="s">
        <v>153</v>
      </c>
      <c r="D7" s="203"/>
    </row>
    <row r="8" spans="1:12" x14ac:dyDescent="0.4">
      <c r="A8" s="202"/>
      <c r="B8" s="206">
        <v>5</v>
      </c>
      <c r="C8" s="253" t="s">
        <v>153</v>
      </c>
      <c r="D8" s="203"/>
    </row>
    <row r="9" spans="1:12" x14ac:dyDescent="0.4">
      <c r="A9" s="202"/>
      <c r="B9" s="203"/>
      <c r="C9" s="203"/>
      <c r="D9" s="203"/>
    </row>
    <row r="10" spans="1:12" x14ac:dyDescent="0.4">
      <c r="A10" s="202"/>
      <c r="B10" s="203" t="s">
        <v>100</v>
      </c>
      <c r="C10" s="203"/>
      <c r="D10" s="203"/>
    </row>
    <row r="11" spans="1:12" ht="26.25" thickBot="1" x14ac:dyDescent="0.45">
      <c r="A11" s="202"/>
      <c r="B11" s="203"/>
      <c r="C11" s="203"/>
      <c r="D11" s="203"/>
    </row>
    <row r="12" spans="1:12" ht="26.25" thickBot="1" x14ac:dyDescent="0.45">
      <c r="A12" s="202"/>
      <c r="B12" s="207" t="s">
        <v>88</v>
      </c>
      <c r="C12" s="208" t="s">
        <v>4</v>
      </c>
      <c r="D12" s="209" t="s">
        <v>60</v>
      </c>
      <c r="E12" s="209" t="s">
        <v>5</v>
      </c>
      <c r="F12" s="209" t="s">
        <v>61</v>
      </c>
      <c r="G12" s="210" t="s">
        <v>62</v>
      </c>
      <c r="H12" s="211" t="s">
        <v>153</v>
      </c>
      <c r="I12" s="211" t="s">
        <v>153</v>
      </c>
      <c r="J12" s="211" t="s">
        <v>153</v>
      </c>
      <c r="K12" s="211" t="s">
        <v>153</v>
      </c>
      <c r="L12" s="212" t="s">
        <v>153</v>
      </c>
    </row>
    <row r="13" spans="1:12" x14ac:dyDescent="0.4">
      <c r="A13" s="202"/>
      <c r="B13" s="619" t="s">
        <v>89</v>
      </c>
      <c r="C13" s="264" t="s">
        <v>193</v>
      </c>
      <c r="D13" s="213" t="s">
        <v>125</v>
      </c>
      <c r="E13" s="213" t="s">
        <v>84</v>
      </c>
      <c r="F13" s="213" t="s">
        <v>32</v>
      </c>
      <c r="G13" s="214" t="s">
        <v>26</v>
      </c>
      <c r="H13" s="215" t="s">
        <v>153</v>
      </c>
      <c r="I13" s="215" t="s">
        <v>153</v>
      </c>
      <c r="J13" s="215" t="s">
        <v>153</v>
      </c>
      <c r="K13" s="215" t="s">
        <v>153</v>
      </c>
      <c r="L13" s="216" t="s">
        <v>153</v>
      </c>
    </row>
    <row r="14" spans="1:12" x14ac:dyDescent="0.4">
      <c r="B14" s="620"/>
      <c r="C14" s="217" t="s">
        <v>153</v>
      </c>
      <c r="D14" s="218" t="s">
        <v>124</v>
      </c>
      <c r="E14" s="218" t="s">
        <v>85</v>
      </c>
      <c r="F14" s="218" t="s">
        <v>29</v>
      </c>
      <c r="G14" s="219" t="s">
        <v>27</v>
      </c>
      <c r="H14" s="218" t="s">
        <v>29</v>
      </c>
      <c r="I14" s="218" t="s">
        <v>29</v>
      </c>
      <c r="J14" s="218" t="s">
        <v>29</v>
      </c>
      <c r="K14" s="218" t="s">
        <v>29</v>
      </c>
      <c r="L14" s="220" t="s">
        <v>29</v>
      </c>
    </row>
    <row r="15" spans="1:12" x14ac:dyDescent="0.4">
      <c r="B15" s="620"/>
      <c r="C15" s="217" t="s">
        <v>153</v>
      </c>
      <c r="D15" s="218" t="s">
        <v>126</v>
      </c>
      <c r="E15" s="221" t="s">
        <v>153</v>
      </c>
      <c r="F15" s="221" t="s">
        <v>153</v>
      </c>
      <c r="G15" s="219" t="s">
        <v>28</v>
      </c>
      <c r="H15" s="221" t="s">
        <v>153</v>
      </c>
      <c r="I15" s="221" t="s">
        <v>153</v>
      </c>
      <c r="J15" s="221" t="s">
        <v>153</v>
      </c>
      <c r="K15" s="221" t="s">
        <v>153</v>
      </c>
      <c r="L15" s="222" t="s">
        <v>153</v>
      </c>
    </row>
    <row r="16" spans="1:12" x14ac:dyDescent="0.4">
      <c r="B16" s="620"/>
      <c r="C16" s="217" t="s">
        <v>153</v>
      </c>
      <c r="D16" s="221" t="s">
        <v>153</v>
      </c>
      <c r="E16" s="221" t="s">
        <v>153</v>
      </c>
      <c r="F16" s="221" t="s">
        <v>153</v>
      </c>
      <c r="G16" s="219" t="s">
        <v>14</v>
      </c>
      <c r="H16" s="221" t="s">
        <v>153</v>
      </c>
      <c r="I16" s="221" t="s">
        <v>153</v>
      </c>
      <c r="J16" s="221" t="s">
        <v>153</v>
      </c>
      <c r="K16" s="221" t="s">
        <v>153</v>
      </c>
      <c r="L16" s="222" t="s">
        <v>153</v>
      </c>
    </row>
    <row r="17" spans="2:12" x14ac:dyDescent="0.4">
      <c r="B17" s="620"/>
      <c r="C17" s="217" t="s">
        <v>153</v>
      </c>
      <c r="D17" s="221" t="s">
        <v>153</v>
      </c>
      <c r="E17" s="221" t="s">
        <v>153</v>
      </c>
      <c r="F17" s="221" t="s">
        <v>153</v>
      </c>
      <c r="G17" s="219" t="s">
        <v>6</v>
      </c>
      <c r="H17" s="221" t="s">
        <v>153</v>
      </c>
      <c r="I17" s="221" t="s">
        <v>153</v>
      </c>
      <c r="J17" s="221" t="s">
        <v>153</v>
      </c>
      <c r="K17" s="221" t="s">
        <v>153</v>
      </c>
      <c r="L17" s="222" t="s">
        <v>153</v>
      </c>
    </row>
    <row r="18" spans="2:12" x14ac:dyDescent="0.4">
      <c r="B18" s="620"/>
      <c r="C18" s="217" t="s">
        <v>153</v>
      </c>
      <c r="D18" s="221" t="s">
        <v>153</v>
      </c>
      <c r="E18" s="221" t="s">
        <v>153</v>
      </c>
      <c r="F18" s="221" t="s">
        <v>153</v>
      </c>
      <c r="G18" s="219" t="s">
        <v>86</v>
      </c>
      <c r="H18" s="221" t="s">
        <v>153</v>
      </c>
      <c r="I18" s="221" t="s">
        <v>153</v>
      </c>
      <c r="J18" s="221" t="s">
        <v>153</v>
      </c>
      <c r="K18" s="221" t="s">
        <v>153</v>
      </c>
      <c r="L18" s="222" t="s">
        <v>153</v>
      </c>
    </row>
    <row r="19" spans="2:12" x14ac:dyDescent="0.4">
      <c r="B19" s="620"/>
      <c r="C19" s="217" t="s">
        <v>153</v>
      </c>
      <c r="D19" s="221" t="s">
        <v>153</v>
      </c>
      <c r="E19" s="221" t="s">
        <v>153</v>
      </c>
      <c r="F19" s="221" t="s">
        <v>153</v>
      </c>
      <c r="G19" s="219" t="s">
        <v>87</v>
      </c>
      <c r="H19" s="221" t="s">
        <v>153</v>
      </c>
      <c r="I19" s="221" t="s">
        <v>153</v>
      </c>
      <c r="J19" s="221" t="s">
        <v>153</v>
      </c>
      <c r="K19" s="221" t="s">
        <v>153</v>
      </c>
      <c r="L19" s="222" t="s">
        <v>153</v>
      </c>
    </row>
    <row r="20" spans="2:12" x14ac:dyDescent="0.4">
      <c r="B20" s="620"/>
      <c r="C20" s="217" t="s">
        <v>153</v>
      </c>
      <c r="D20" s="221" t="s">
        <v>153</v>
      </c>
      <c r="E20" s="221" t="s">
        <v>153</v>
      </c>
      <c r="F20" s="221" t="s">
        <v>153</v>
      </c>
      <c r="G20" s="219" t="s">
        <v>30</v>
      </c>
      <c r="H20" s="221" t="s">
        <v>153</v>
      </c>
      <c r="I20" s="221" t="s">
        <v>153</v>
      </c>
      <c r="J20" s="221" t="s">
        <v>153</v>
      </c>
      <c r="K20" s="221" t="s">
        <v>153</v>
      </c>
      <c r="L20" s="222" t="s">
        <v>153</v>
      </c>
    </row>
    <row r="21" spans="2:12" x14ac:dyDescent="0.4">
      <c r="B21" s="620"/>
      <c r="C21" s="217" t="s">
        <v>153</v>
      </c>
      <c r="D21" s="221" t="s">
        <v>153</v>
      </c>
      <c r="E21" s="221" t="s">
        <v>153</v>
      </c>
      <c r="F21" s="221" t="s">
        <v>153</v>
      </c>
      <c r="G21" s="219" t="s">
        <v>31</v>
      </c>
      <c r="H21" s="221" t="s">
        <v>153</v>
      </c>
      <c r="I21" s="221" t="s">
        <v>153</v>
      </c>
      <c r="J21" s="221" t="s">
        <v>153</v>
      </c>
      <c r="K21" s="221" t="s">
        <v>153</v>
      </c>
      <c r="L21" s="222" t="s">
        <v>153</v>
      </c>
    </row>
    <row r="22" spans="2:12" x14ac:dyDescent="0.4">
      <c r="B22" s="620"/>
      <c r="C22" s="217" t="s">
        <v>153</v>
      </c>
      <c r="D22" s="221" t="s">
        <v>153</v>
      </c>
      <c r="E22" s="221" t="s">
        <v>153</v>
      </c>
      <c r="F22" s="221" t="s">
        <v>153</v>
      </c>
      <c r="G22" s="221" t="s">
        <v>153</v>
      </c>
      <c r="H22" s="221" t="s">
        <v>153</v>
      </c>
      <c r="I22" s="221" t="s">
        <v>153</v>
      </c>
      <c r="J22" s="221" t="s">
        <v>153</v>
      </c>
      <c r="K22" s="221" t="s">
        <v>153</v>
      </c>
      <c r="L22" s="222" t="s">
        <v>153</v>
      </c>
    </row>
    <row r="23" spans="2:12" x14ac:dyDescent="0.4">
      <c r="B23" s="620"/>
      <c r="C23" s="217" t="s">
        <v>153</v>
      </c>
      <c r="D23" s="221" t="s">
        <v>153</v>
      </c>
      <c r="E23" s="221" t="s">
        <v>153</v>
      </c>
      <c r="F23" s="221" t="s">
        <v>153</v>
      </c>
      <c r="G23" s="221" t="s">
        <v>153</v>
      </c>
      <c r="H23" s="221" t="s">
        <v>153</v>
      </c>
      <c r="I23" s="221" t="s">
        <v>153</v>
      </c>
      <c r="J23" s="221" t="s">
        <v>153</v>
      </c>
      <c r="K23" s="221" t="s">
        <v>153</v>
      </c>
      <c r="L23" s="222" t="s">
        <v>153</v>
      </c>
    </row>
    <row r="24" spans="2:12" x14ac:dyDescent="0.4">
      <c r="B24" s="620"/>
      <c r="C24" s="217" t="s">
        <v>153</v>
      </c>
      <c r="D24" s="221" t="s">
        <v>153</v>
      </c>
      <c r="E24" s="221" t="s">
        <v>153</v>
      </c>
      <c r="F24" s="221" t="s">
        <v>153</v>
      </c>
      <c r="G24" s="221" t="s">
        <v>153</v>
      </c>
      <c r="H24" s="221" t="s">
        <v>153</v>
      </c>
      <c r="I24" s="221" t="s">
        <v>153</v>
      </c>
      <c r="J24" s="221" t="s">
        <v>153</v>
      </c>
      <c r="K24" s="221" t="s">
        <v>153</v>
      </c>
      <c r="L24" s="222" t="s">
        <v>153</v>
      </c>
    </row>
    <row r="25" spans="2:12" ht="26.25" thickBot="1" x14ac:dyDescent="0.45">
      <c r="B25" s="621"/>
      <c r="C25" s="223" t="s">
        <v>153</v>
      </c>
      <c r="D25" s="224" t="s">
        <v>153</v>
      </c>
      <c r="E25" s="224" t="s">
        <v>153</v>
      </c>
      <c r="F25" s="224" t="s">
        <v>153</v>
      </c>
      <c r="G25" s="224" t="s">
        <v>153</v>
      </c>
      <c r="H25" s="224" t="s">
        <v>153</v>
      </c>
      <c r="I25" s="224" t="s">
        <v>153</v>
      </c>
      <c r="J25" s="224" t="s">
        <v>153</v>
      </c>
      <c r="K25" s="224" t="s">
        <v>153</v>
      </c>
      <c r="L25" s="225" t="s">
        <v>153</v>
      </c>
    </row>
    <row r="28" spans="2:12" x14ac:dyDescent="0.4">
      <c r="C28" s="204" t="s">
        <v>144</v>
      </c>
    </row>
    <row r="29" spans="2:12" x14ac:dyDescent="0.4">
      <c r="C29" s="204" t="s">
        <v>90</v>
      </c>
    </row>
    <row r="30" spans="2:12" x14ac:dyDescent="0.4">
      <c r="C30" s="204" t="s">
        <v>101</v>
      </c>
    </row>
    <row r="31" spans="2:12" x14ac:dyDescent="0.4">
      <c r="C31" s="204" t="s">
        <v>102</v>
      </c>
    </row>
    <row r="32" spans="2:12" x14ac:dyDescent="0.4">
      <c r="C32" s="204" t="s">
        <v>103</v>
      </c>
    </row>
    <row r="33" spans="3:3" x14ac:dyDescent="0.4">
      <c r="C33" s="204" t="s">
        <v>104</v>
      </c>
    </row>
    <row r="34" spans="3:3" x14ac:dyDescent="0.4">
      <c r="C34" s="204" t="s">
        <v>105</v>
      </c>
    </row>
    <row r="35" spans="3:3" x14ac:dyDescent="0.4">
      <c r="C35" s="204" t="s">
        <v>137</v>
      </c>
    </row>
    <row r="36" spans="3:3" x14ac:dyDescent="0.4">
      <c r="C36" s="204" t="s">
        <v>91</v>
      </c>
    </row>
    <row r="37" spans="3:3" x14ac:dyDescent="0.4">
      <c r="C37" s="204" t="s">
        <v>92</v>
      </c>
    </row>
    <row r="39" spans="3:3" x14ac:dyDescent="0.4">
      <c r="C39" s="204" t="s">
        <v>145</v>
      </c>
    </row>
    <row r="40" spans="3:3" x14ac:dyDescent="0.4">
      <c r="C40" s="204" t="s">
        <v>93</v>
      </c>
    </row>
    <row r="41" spans="3:3" x14ac:dyDescent="0.4">
      <c r="C41" s="204" t="s">
        <v>94</v>
      </c>
    </row>
    <row r="42" spans="3:3" x14ac:dyDescent="0.4">
      <c r="C42" s="204" t="s">
        <v>95</v>
      </c>
    </row>
    <row r="43" spans="3:3" x14ac:dyDescent="0.4">
      <c r="C43" s="204" t="s">
        <v>96</v>
      </c>
    </row>
    <row r="44" spans="3:3" x14ac:dyDescent="0.4">
      <c r="C44" s="20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勤務表</vt:lpstr>
      <vt:lpstr>シフト記号表</vt:lpstr>
      <vt:lpstr>記入方法</vt:lpstr>
      <vt:lpstr>【記載例】勤務表</vt:lpstr>
      <vt:lpstr>【記載例】シフト記号表</vt:lpstr>
      <vt:lpstr>プルダウン・リスト</vt:lpstr>
      <vt:lpstr>シフト記号表!【記載例】シフト記号</vt:lpstr>
      <vt:lpstr>【記載例】シフト記号</vt:lpstr>
      <vt:lpstr>【記載例】勤務表!Print_Area</vt:lpstr>
      <vt:lpstr>記入方法!Print_Area</vt:lpstr>
      <vt:lpstr>勤務表!Print_Area</vt:lpstr>
      <vt:lpstr>勤務表!Print_Titles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2021-02-25T07:14:11Z</cp:lastPrinted>
  <dcterms:created xsi:type="dcterms:W3CDTF">2020-01-14T23:47:53Z</dcterms:created>
  <dcterms:modified xsi:type="dcterms:W3CDTF">2024-09-30T01:15:31Z</dcterms:modified>
</cp:coreProperties>
</file>