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ユニット型）" sheetId="20" r:id="rId1"/>
    <sheet name="シフト記号表" sheetId="19" r:id="rId2"/>
    <sheet name="記入方法（ユニット型）" sheetId="4" r:id="rId3"/>
    <sheet name="【記載例】勤務表（ユニット型）" sheetId="10" r:id="rId4"/>
    <sheet name="【記載例】シフト記号表" sheetId="16" r:id="rId5"/>
    <sheet name="プルダウン・リスト" sheetId="3" r:id="rId6"/>
  </sheets>
  <definedNames>
    <definedName name="【記載例】シフト記号" localSheetId="1">シフト記号表!$C$6:$C$47</definedName>
    <definedName name="【記載例】シフト記号">【記載例】シフト記号表!$C$6:$C$47</definedName>
    <definedName name="【記載例】シフト記号表" localSheetId="1">シフト記号表!$C$6:$C$47</definedName>
    <definedName name="【記載例】シフト記号表">【記載例】シフト記号表!$C$6:$C$47</definedName>
    <definedName name="_xlnm.Print_Area" localSheetId="4">【記載例】シフト記号表!$B$1:$N$52</definedName>
    <definedName name="_xlnm.Print_Area" localSheetId="3">'【記載例】勤務表（ユニット型）'!$A$1:$BN$75</definedName>
    <definedName name="_xlnm.Print_Area" localSheetId="1">シフト記号表!$B$1:$N$52</definedName>
    <definedName name="_xlnm.Print_Area" localSheetId="2">'記入方法（ユニット型）'!$A$1:$P$71</definedName>
    <definedName name="_xlnm.Print_Area" localSheetId="0">'勤務表（ユニット型）'!$A$1:$BN$177</definedName>
    <definedName name="_xlnm.Print_Titles" localSheetId="3">'【記載例】勤務表（ユニット型）'!$1:$16</definedName>
    <definedName name="_xlnm.Print_Titles" localSheetId="0">'勤務表（ユニット型）'!$1:$16</definedName>
    <definedName name="シフト記号表">シフト記号表!$C$6:$C$47</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プルダウン・リスト!$I$22:$I$31</definedName>
    <definedName name="職種">プルダウン・リスト!$C$21:$L$21</definedName>
    <definedName name="生活相談員">プルダウン・リスト!$E$22:$E$31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12" i="20" l="1"/>
  <c r="BF12" i="10"/>
  <c r="BE156" i="20" l="1"/>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171" i="20"/>
  <c r="T170" i="20"/>
  <c r="O170" i="20"/>
  <c r="AL168" i="20"/>
  <c r="AJ171" i="20" s="1"/>
  <c r="AQ166" i="20"/>
  <c r="AE176" i="20" s="1"/>
  <c r="AN166" i="20"/>
  <c r="AL166" i="20"/>
  <c r="AA166" i="20"/>
  <c r="O176" i="20" s="1"/>
  <c r="X166" i="20"/>
  <c r="V16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AJ2" i="20"/>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BB15" i="20" l="1"/>
  <c r="BB16" i="20" s="1"/>
  <c r="BD14" i="20"/>
  <c r="BD15" i="20" s="1"/>
  <c r="BD16" i="20" s="1"/>
  <c r="BC14" i="20"/>
  <c r="BC15" i="20" s="1"/>
  <c r="BC16" i="20" s="1"/>
  <c r="BE14" i="20"/>
  <c r="BE15" i="20" s="1"/>
  <c r="BE16" i="20" s="1"/>
  <c r="O171" i="20"/>
  <c r="Y171" i="20" s="1"/>
  <c r="T176" i="20" s="1"/>
  <c r="BF112" i="20"/>
  <c r="BF128" i="20"/>
  <c r="BF144" i="20"/>
  <c r="AN15" i="20"/>
  <c r="AN16" i="20" s="1"/>
  <c r="AV15" i="20"/>
  <c r="AV16" i="20" s="1"/>
  <c r="BF88" i="20"/>
  <c r="BF104" i="20"/>
  <c r="BF120" i="20"/>
  <c r="BF136" i="20"/>
  <c r="AI165" i="20"/>
  <c r="AI164" i="20"/>
  <c r="S164" i="20"/>
  <c r="AI163" i="20"/>
  <c r="S163" i="20"/>
  <c r="S162" i="20"/>
  <c r="AI162" i="20"/>
  <c r="AG165" i="20"/>
  <c r="Q165" i="20"/>
  <c r="AG164" i="20"/>
  <c r="Q164" i="20"/>
  <c r="S165" i="20"/>
  <c r="AG163" i="20"/>
  <c r="Q163" i="20"/>
  <c r="AG162" i="20"/>
  <c r="Q162" i="20"/>
  <c r="AF15" i="20"/>
  <c r="AF16" i="20" s="1"/>
  <c r="BF96" i="20"/>
  <c r="BF84" i="20"/>
  <c r="BF92" i="20"/>
  <c r="BF108" i="20"/>
  <c r="BF116" i="20"/>
  <c r="BF124" i="20"/>
  <c r="BF132" i="20"/>
  <c r="BF140" i="20"/>
  <c r="BF148" i="20"/>
  <c r="BF156" i="20"/>
  <c r="BF22" i="20"/>
  <c r="BF30" i="20"/>
  <c r="BF32" i="20"/>
  <c r="BF36" i="20"/>
  <c r="BF38" i="20"/>
  <c r="BF40" i="20"/>
  <c r="BF44" i="20"/>
  <c r="BF48" i="20"/>
  <c r="BF56" i="20"/>
  <c r="BF60" i="20"/>
  <c r="BF62" i="20"/>
  <c r="BF64" i="20"/>
  <c r="BF68" i="20"/>
  <c r="BF70" i="20"/>
  <c r="BF72" i="20"/>
  <c r="AI15" i="20"/>
  <c r="AI16" i="20" s="1"/>
  <c r="AY15" i="20"/>
  <c r="AY16" i="20" s="1"/>
  <c r="AB15" i="20"/>
  <c r="AB16" i="20" s="1"/>
  <c r="AJ15" i="20"/>
  <c r="AJ16" i="20" s="1"/>
  <c r="AR15" i="20"/>
  <c r="AR16" i="20" s="1"/>
  <c r="AZ15" i="20"/>
  <c r="AZ16" i="20" s="1"/>
  <c r="AA15" i="20"/>
  <c r="AA16" i="20" s="1"/>
  <c r="AQ15" i="20"/>
  <c r="AQ16" i="20" s="1"/>
  <c r="AE15" i="20"/>
  <c r="AE16" i="20" s="1"/>
  <c r="AM15" i="20"/>
  <c r="AM16" i="20" s="1"/>
  <c r="AU15" i="20"/>
  <c r="AU16" i="20" s="1"/>
  <c r="BF154" i="20"/>
  <c r="BF152" i="20"/>
  <c r="BF150" i="20"/>
  <c r="BF146" i="20"/>
  <c r="BF142" i="20"/>
  <c r="BF138" i="20"/>
  <c r="BF134" i="20"/>
  <c r="BF130" i="20"/>
  <c r="BF122" i="20"/>
  <c r="BF126" i="20"/>
  <c r="BF118" i="20"/>
  <c r="BF114" i="20"/>
  <c r="BF110" i="20"/>
  <c r="BF106" i="20"/>
  <c r="BF102" i="20"/>
  <c r="BF100" i="20"/>
  <c r="BF98" i="20"/>
  <c r="BF94" i="20"/>
  <c r="BF90" i="20"/>
  <c r="BF86" i="20"/>
  <c r="BF82" i="20"/>
  <c r="BF80" i="20"/>
  <c r="BF78" i="20"/>
  <c r="BF76" i="20"/>
  <c r="BF28" i="20"/>
  <c r="BF52" i="20"/>
  <c r="BF24" i="20"/>
  <c r="BF50" i="20"/>
  <c r="BF66" i="20"/>
  <c r="BF26" i="20"/>
  <c r="BF34" i="20"/>
  <c r="BF42" i="20"/>
  <c r="BF58" i="20"/>
  <c r="BF74" i="20"/>
  <c r="BF46" i="20"/>
  <c r="BF54" i="20"/>
  <c r="AE171" i="20"/>
  <c r="AO171" i="20" s="1"/>
  <c r="AJ176" i="20" s="1"/>
  <c r="AO176" i="20" s="1"/>
  <c r="AZ162" i="20" s="1"/>
  <c r="Y176" i="20"/>
  <c r="AU16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170" i="20"/>
  <c r="BI8" i="20"/>
  <c r="AD15" i="20"/>
  <c r="AD16" i="20" s="1"/>
  <c r="AH15" i="20"/>
  <c r="AH16" i="20" s="1"/>
  <c r="AL15" i="20"/>
  <c r="AL16" i="20" s="1"/>
  <c r="AP15" i="20"/>
  <c r="AP16" i="20" s="1"/>
  <c r="AT15" i="20"/>
  <c r="AT16" i="20" s="1"/>
  <c r="AX15" i="20"/>
  <c r="AX16" i="20" s="1"/>
  <c r="AJ170" i="20"/>
  <c r="BH148" i="20" l="1"/>
  <c r="BH96" i="20"/>
  <c r="BH104" i="20"/>
  <c r="BH144" i="20"/>
  <c r="BH54" i="20"/>
  <c r="BH42" i="20"/>
  <c r="BH50" i="20"/>
  <c r="BH76" i="20"/>
  <c r="BH86" i="20"/>
  <c r="BH100" i="20"/>
  <c r="BH114" i="20"/>
  <c r="BH130" i="20"/>
  <c r="BH146" i="20"/>
  <c r="BH70" i="20"/>
  <c r="BH60" i="20"/>
  <c r="BH40" i="20"/>
  <c r="BH30" i="20"/>
  <c r="BH140" i="20"/>
  <c r="BH108" i="20"/>
  <c r="BH88" i="20"/>
  <c r="BH128" i="20"/>
  <c r="BH66" i="20"/>
  <c r="BH82" i="20"/>
  <c r="BH110" i="20"/>
  <c r="BH142" i="20"/>
  <c r="BH72" i="20"/>
  <c r="BH44" i="20"/>
  <c r="BH136" i="20"/>
  <c r="BH112" i="20"/>
  <c r="BH58" i="20"/>
  <c r="BH28" i="20"/>
  <c r="BH98" i="20"/>
  <c r="BH122" i="20"/>
  <c r="BH154" i="20"/>
  <c r="BH62" i="20"/>
  <c r="BH32" i="20"/>
  <c r="BH116" i="20"/>
  <c r="BH46" i="20"/>
  <c r="BH34" i="20"/>
  <c r="BH24" i="20"/>
  <c r="BH78" i="20"/>
  <c r="BH90" i="20"/>
  <c r="BH102" i="20"/>
  <c r="BH118" i="20"/>
  <c r="BH134" i="20"/>
  <c r="BH150" i="20"/>
  <c r="BH68" i="20"/>
  <c r="BH56" i="20"/>
  <c r="BH38" i="20"/>
  <c r="BH22" i="20"/>
  <c r="BH132" i="20"/>
  <c r="BH92" i="20"/>
  <c r="BH74" i="20"/>
  <c r="BH26" i="20"/>
  <c r="BH52" i="20"/>
  <c r="BH80" i="20"/>
  <c r="BH94" i="20"/>
  <c r="BH106" i="20"/>
  <c r="BH126" i="20"/>
  <c r="BH138" i="20"/>
  <c r="BH152" i="20"/>
  <c r="BH64" i="20"/>
  <c r="BH48" i="20"/>
  <c r="BH36" i="20"/>
  <c r="BH156" i="20"/>
  <c r="BH124" i="20"/>
  <c r="BH84" i="20"/>
  <c r="BH120" i="20"/>
  <c r="BE162" i="20"/>
  <c r="BF18" i="20"/>
  <c r="BH18" i="20" s="1"/>
  <c r="BF20" i="20"/>
  <c r="BH20" i="20" s="1"/>
  <c r="Q166" i="20"/>
  <c r="AG166" i="20"/>
  <c r="S166" i="20"/>
  <c r="AI166" i="20"/>
  <c r="L11" i="16" l="1"/>
  <c r="AV24" i="10" l="1"/>
  <c r="AN24" i="10"/>
  <c r="AJ24" i="10"/>
  <c r="AF24" i="10"/>
  <c r="AB24" i="10"/>
  <c r="AO24" i="10"/>
  <c r="AU24" i="10"/>
  <c r="AQ24" i="10"/>
  <c r="AM24" i="10"/>
  <c r="AI24" i="10"/>
  <c r="AA24" i="10"/>
  <c r="AG24" i="10"/>
  <c r="BB24" i="10"/>
  <c r="AX24" i="10"/>
  <c r="AT24" i="10"/>
  <c r="AP24" i="10"/>
  <c r="AH24" i="10"/>
  <c r="AW24" i="10"/>
  <c r="BA24" i="10"/>
  <c r="AC24" i="10"/>
  <c r="J46" i="10"/>
  <c r="T68" i="10"/>
  <c r="O68" i="10"/>
  <c r="T69" i="10"/>
  <c r="AL66" i="10"/>
  <c r="AJ69" i="10" s="1"/>
  <c r="AJ68" i="10" l="1"/>
  <c r="AE68"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61" i="10" l="1"/>
  <c r="AG63" i="10"/>
  <c r="S63" i="10"/>
  <c r="AG61" i="10"/>
  <c r="S62" i="10"/>
  <c r="Q63" i="10"/>
  <c r="Q62" i="10"/>
  <c r="AI63"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Z42" i="10" l="1"/>
  <c r="AA52" i="10"/>
  <c r="AQ52" i="10"/>
  <c r="AI52" i="10"/>
  <c r="AO48" i="10"/>
  <c r="AG48" i="10"/>
  <c r="AD40" i="10"/>
  <c r="AK38" i="10"/>
  <c r="AZ36" i="10"/>
  <c r="AR36" i="10"/>
  <c r="AZ28" i="10"/>
  <c r="AR28" i="10"/>
  <c r="AP50" i="10"/>
  <c r="AJ36" i="10"/>
  <c r="AJ28" i="10"/>
  <c r="AY52" i="10"/>
  <c r="AH50" i="10"/>
  <c r="AE42" i="10"/>
  <c r="AT40" i="10"/>
  <c r="AL40" i="10"/>
  <c r="BA38" i="10"/>
  <c r="AS38" i="10"/>
  <c r="AV46" i="10"/>
  <c r="AC38" i="10"/>
  <c r="AW48" i="10"/>
  <c r="AF46" i="10"/>
  <c r="AU42" i="10"/>
  <c r="AM42" i="10"/>
  <c r="BB4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W54" i="10"/>
  <c r="AQ54" i="10"/>
  <c r="AG54" i="10"/>
  <c r="AT52" i="10"/>
  <c r="AJ50" i="10"/>
  <c r="AE50" i="10"/>
  <c r="AY48" i="10"/>
  <c r="AQ48" i="10"/>
  <c r="AH48" i="10"/>
  <c r="AC48" i="10"/>
  <c r="AJ46" i="10"/>
  <c r="AU44" i="10"/>
  <c r="AJ44" i="10"/>
  <c r="AE44" i="10"/>
  <c r="AX40" i="10"/>
  <c r="AE40" i="10"/>
  <c r="AO38" i="10"/>
  <c r="AD38" i="10"/>
  <c r="AF54" i="10"/>
  <c r="AM52" i="10"/>
  <c r="BA50" i="10"/>
  <c r="AI50" i="10"/>
  <c r="AP48" i="10"/>
  <c r="AK48" i="10"/>
  <c r="BB46" i="10"/>
  <c r="AB46" i="10"/>
  <c r="AX44" i="10"/>
  <c r="AY42" i="10"/>
  <c r="AO42" i="10"/>
  <c r="AI42" i="10"/>
  <c r="AP40" i="10"/>
  <c r="AT38" i="10"/>
  <c r="AH38" i="10"/>
  <c r="AV36" i="10"/>
  <c r="AO36" i="10"/>
  <c r="AV28" i="10"/>
  <c r="AO28"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L54" i="10"/>
  <c r="AD54" i="10"/>
  <c r="AU52" i="10"/>
  <c r="AB52" i="10"/>
  <c r="AS50" i="10"/>
  <c r="AR48" i="10"/>
  <c r="AD48" i="10"/>
  <c r="AR46" i="10"/>
  <c r="AK46" i="10"/>
  <c r="AZ44" i="10"/>
  <c r="AK44" i="10"/>
  <c r="AF44" i="10"/>
  <c r="AV42" i="10"/>
  <c r="AQ42" i="10"/>
  <c r="AM40" i="10"/>
  <c r="AA40" i="10"/>
  <c r="BB38" i="10"/>
  <c r="AF36" i="10"/>
  <c r="AF28" i="10"/>
  <c r="AU54" i="10"/>
  <c r="AM54" i="10"/>
  <c r="AJ52" i="10"/>
  <c r="AE52" i="10"/>
  <c r="AA50" i="10"/>
  <c r="BB48" i="10"/>
  <c r="AX48" i="10"/>
  <c r="AS48" i="10"/>
  <c r="AX46" i="10"/>
  <c r="AO46" i="10"/>
  <c r="AY40" i="10"/>
  <c r="AU40" i="10"/>
  <c r="AX38" i="10"/>
  <c r="BB36" i="10"/>
  <c r="AS36" i="10"/>
  <c r="BB28" i="10"/>
  <c r="AS28" i="10"/>
  <c r="AR52" i="10"/>
  <c r="AD52" i="10"/>
  <c r="AW46" i="10"/>
  <c r="BA44" i="10"/>
  <c r="AG42" i="10"/>
  <c r="AO40" i="10"/>
  <c r="AF40" i="10"/>
  <c r="AE38" i="10"/>
  <c r="BA36" i="10"/>
  <c r="AD36" i="10"/>
  <c r="BA28" i="10"/>
  <c r="AD28" i="10"/>
  <c r="BA54" i="10"/>
  <c r="AZ52" i="10"/>
  <c r="AQ50" i="10"/>
  <c r="AL50" i="10"/>
  <c r="AC50" i="10"/>
  <c r="AZ46" i="10"/>
  <c r="AH46" i="10"/>
  <c r="AR44" i="10"/>
  <c r="AN44" i="10"/>
  <c r="AB44" i="10"/>
  <c r="AJ42" i="10"/>
  <c r="AA42" i="10"/>
  <c r="AM38" i="10"/>
  <c r="AL36" i="10"/>
  <c r="AC36" i="10"/>
  <c r="AL28" i="10"/>
  <c r="AC28"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BB42" i="10"/>
  <c r="AT42" i="10"/>
  <c r="AL42" i="10"/>
  <c r="AD42" i="10"/>
  <c r="BA40" i="10"/>
  <c r="AS40" i="10"/>
  <c r="AK40" i="10"/>
  <c r="AC40" i="10"/>
  <c r="AZ38" i="10"/>
  <c r="AR38" i="10"/>
  <c r="AJ38" i="10"/>
  <c r="AB38" i="10"/>
  <c r="AY36" i="10"/>
  <c r="AQ36" i="10"/>
  <c r="AI36" i="10"/>
  <c r="AA36" i="10"/>
  <c r="AY28" i="10"/>
  <c r="AQ28" i="10"/>
  <c r="AI28" i="10"/>
  <c r="AA28" i="10"/>
  <c r="AX52" i="10"/>
  <c r="AP52" i="10"/>
  <c r="AH52" i="10"/>
  <c r="AW50" i="10"/>
  <c r="AO50" i="10"/>
  <c r="AG50" i="10"/>
  <c r="AV48" i="10"/>
  <c r="AN48" i="10"/>
  <c r="AF48" i="10"/>
  <c r="AU46" i="10"/>
  <c r="AM46" i="10"/>
  <c r="AE46" i="10"/>
  <c r="L41" i="16"/>
  <c r="AQ64" i="10" l="1"/>
  <c r="AN64" i="10"/>
  <c r="AL64" i="10"/>
  <c r="AA64" i="10"/>
  <c r="X64" i="10"/>
  <c r="O69" i="10" s="1"/>
  <c r="V64" i="10"/>
  <c r="AE69" i="10" l="1"/>
  <c r="O74" i="10"/>
  <c r="BF38" i="10" l="1"/>
  <c r="BF52" i="10"/>
  <c r="BF42" i="10"/>
  <c r="BF48" i="10"/>
  <c r="BF24" i="10"/>
  <c r="BF22" i="10"/>
  <c r="BF34" i="10"/>
  <c r="BF36" i="10"/>
  <c r="AG60" i="10" s="1"/>
  <c r="BF40" i="10"/>
  <c r="BF44" i="10"/>
  <c r="BF26" i="10"/>
  <c r="BF46" i="10"/>
  <c r="BF32" i="10"/>
  <c r="Q60" i="10" s="1"/>
  <c r="BF18" i="10"/>
  <c r="BF28" i="10"/>
  <c r="BF54" i="10"/>
  <c r="BF50" i="10"/>
  <c r="BF30" i="10"/>
  <c r="Q61" i="10" s="1"/>
  <c r="BF20" i="10"/>
  <c r="B27" i="10"/>
  <c r="B29" i="10" s="1"/>
  <c r="B31" i="10" s="1"/>
  <c r="B33" i="10" s="1"/>
  <c r="B35" i="10" s="1"/>
  <c r="B37" i="10" s="1"/>
  <c r="B39" i="10" s="1"/>
  <c r="B41" i="10" s="1"/>
  <c r="B43" i="10" s="1"/>
  <c r="B45" i="10" s="1"/>
  <c r="B47" i="10" s="1"/>
  <c r="B49" i="10" s="1"/>
  <c r="B51" i="10" s="1"/>
  <c r="B53" i="10" s="1"/>
  <c r="AJ2" i="10"/>
  <c r="BB15" i="10" l="1"/>
  <c r="BB16" i="10" s="1"/>
  <c r="BE14" i="10"/>
  <c r="BD14" i="10"/>
  <c r="BC14" i="10"/>
  <c r="AG62" i="10"/>
  <c r="BH44" i="10"/>
  <c r="BI8" i="10"/>
  <c r="BH48" i="10" s="1"/>
  <c r="AI15" i="10"/>
  <c r="AI16" i="10" s="1"/>
  <c r="AA15" i="10"/>
  <c r="AA16" i="10" s="1"/>
  <c r="AQ15" i="10"/>
  <c r="AQ16" i="10" s="1"/>
  <c r="AY15" i="10"/>
  <c r="AY16" i="10" s="1"/>
  <c r="AM15" i="10"/>
  <c r="AM16" i="10" s="1"/>
  <c r="AE15" i="10"/>
  <c r="AE16" i="10" s="1"/>
  <c r="AU15" i="10"/>
  <c r="AU16" i="10" s="1"/>
  <c r="AE74" i="10"/>
  <c r="BC15" i="10"/>
  <c r="BC16" i="10" s="1"/>
  <c r="AB15" i="10"/>
  <c r="AB16" i="10" s="1"/>
  <c r="AF15" i="10"/>
  <c r="AF16" i="10" s="1"/>
  <c r="AJ15" i="10"/>
  <c r="AJ16" i="10" s="1"/>
  <c r="AN15" i="10"/>
  <c r="AN16" i="10" s="1"/>
  <c r="AR15" i="10"/>
  <c r="AR16" i="10" s="1"/>
  <c r="AV15" i="10"/>
  <c r="AV16" i="10" s="1"/>
  <c r="AZ15" i="10"/>
  <c r="AZ16" i="10" s="1"/>
  <c r="BD15" i="10"/>
  <c r="BD16" i="10" s="1"/>
  <c r="AC15" i="10"/>
  <c r="AC16" i="10" s="1"/>
  <c r="AG15" i="10"/>
  <c r="AG16" i="10" s="1"/>
  <c r="AK15" i="10"/>
  <c r="AK16" i="10" s="1"/>
  <c r="AO15" i="10"/>
  <c r="AO16" i="10" s="1"/>
  <c r="AS15" i="10"/>
  <c r="AS16" i="10" s="1"/>
  <c r="AW15" i="10"/>
  <c r="AW16" i="10" s="1"/>
  <c r="BA15" i="10"/>
  <c r="BA16" i="10" s="1"/>
  <c r="BE15" i="10"/>
  <c r="BE16" i="10" s="1"/>
  <c r="AD15" i="10"/>
  <c r="AD16" i="10" s="1"/>
  <c r="AH15" i="10"/>
  <c r="AH16" i="10" s="1"/>
  <c r="AL15" i="10"/>
  <c r="AL16" i="10" s="1"/>
  <c r="AP15" i="10"/>
  <c r="AP16" i="10" s="1"/>
  <c r="AT15" i="10"/>
  <c r="AT16" i="10" s="1"/>
  <c r="AX15" i="10"/>
  <c r="AX16" i="10" s="1"/>
  <c r="BH38" i="10" l="1"/>
  <c r="BH36" i="10"/>
  <c r="BH52" i="10"/>
  <c r="BH34" i="10"/>
  <c r="BH46" i="10"/>
  <c r="BH22" i="10"/>
  <c r="BH26" i="10"/>
  <c r="BH54" i="10"/>
  <c r="BH30" i="10"/>
  <c r="S61" i="10" s="1"/>
  <c r="BH24" i="10"/>
  <c r="BH18" i="10"/>
  <c r="BH28" i="10"/>
  <c r="BH50" i="10"/>
  <c r="AI62" i="10"/>
  <c r="BH32" i="10"/>
  <c r="S60" i="10" s="1"/>
  <c r="BH40" i="10"/>
  <c r="BH42" i="10"/>
  <c r="BH20" i="10"/>
  <c r="AI60" i="10"/>
  <c r="Y69" i="10"/>
  <c r="T74" i="10" l="1"/>
  <c r="Y74" i="10" s="1"/>
  <c r="AU60" i="10" s="1"/>
  <c r="Q64" i="10" l="1"/>
  <c r="S64" i="10"/>
  <c r="AO69" i="10" l="1"/>
  <c r="AJ74" i="10" s="1"/>
  <c r="AO74" i="10" s="1"/>
  <c r="AZ60" i="10" s="1"/>
  <c r="BE60" i="10" s="1"/>
  <c r="AI64" i="10"/>
  <c r="AG64" i="10"/>
</calcChain>
</file>

<file path=xl/sharedStrings.xml><?xml version="1.0" encoding="utf-8"?>
<sst xmlns="http://schemas.openxmlformats.org/spreadsheetml/2006/main" count="1556" uniqueCount="293">
  <si>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</si>
  <si>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</si>
  <si>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</si>
  <si>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</si>
  <si>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</si>
  <si>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</si>
  <si>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</si>
  <si>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</si>
  <si>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</si>
  <si>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</si>
  <si>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</si>
  <si>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</si>
  <si>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</si>
  <si>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</si>
  <si>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</si>
  <si>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</si>
  <si>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</si>
  <si>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</si>
  <si>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</si>
  <si>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</si>
  <si>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</si>
  <si>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</si>
  <si>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</si>
  <si>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</si>
  <si>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</si>
  <si>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</si>
  <si>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</si>
  <si>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</si>
  <si>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</si>
  <si>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</si>
  <si>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</si>
  <si>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</si>
  <si>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</si>
  <si>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</si>
  <si>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</si>
  <si>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</si>
  <si>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</si>
  <si>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</si>
  <si>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</si>
  <si>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</si>
  <si>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</si>
  <si>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</si>
  <si>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</si>
  <si>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</si>
  <si>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</si>
  <si>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</si>
  <si>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</si>
  <si>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</si>
  <si>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</si>
  <si>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</si>
  <si>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</si>
  <si>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</si>
  <si>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</si>
  <si>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</si>
  <si>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</si>
  <si>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</si>
  <si>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</si>
  <si>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</si>
  <si>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</si>
  <si>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</si>
  <si>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</si>
  <si>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</si>
  <si>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</si>
  <si>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</si>
  <si>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</si>
  <si>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</si>
  <si>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</si>
  <si>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</si>
  <si>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</si>
  <si>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</si>
  <si>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</si>
  <si>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</si>
  <si>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</si>
  <si>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</si>
  <si>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</si>
  <si>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</si>
  <si>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</si>
  <si>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</si>
  <si>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</si>
  <si>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</si>
  <si>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</si>
  <si>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</si>
  <si>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</si>
  <si>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</si>
  <si>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</si>
  <si>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</si>
  <si>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</si>
  <si>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</si>
  <si>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</si>
  <si>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</si>
  <si>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</si>
  <si>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</si>
  <si>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</si>
  <si>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</si>
  <si>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</si>
  <si>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</si>
  <si>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</si>
  <si>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</si>
  <si>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</si>
  <si>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</si>
  <si>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</si>
  <si>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</si>
  <si>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</si>
  <si>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</si>
  <si>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</si>
  <si>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</si>
  <si>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</si>
  <si>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</si>
  <si>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</si>
  <si>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</si>
  <si>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</si>
  <si>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</si>
  <si>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</si>
  <si>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</si>
  <si>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</si>
  <si>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</si>
  <si>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</si>
  <si>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</si>
  <si>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</si>
  <si>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</si>
  <si>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</si>
  <si>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</si>
  <si>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</si>
  <si>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</si>
  <si>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</si>
  <si>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</si>
  <si>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</si>
  <si>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</si>
  <si>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</si>
  <si>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</si>
  <si>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</si>
  <si>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</si>
  <si>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</si>
  <si>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</si>
  <si>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</si>
  <si>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</si>
  <si>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</si>
  <si>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</si>
  <si>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</si>
  <si>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</si>
  <si>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</si>
  <si>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</si>
  <si>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</si>
  <si>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</si>
  <si>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</si>
  <si>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</si>
  <si>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</si>
  <si>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</si>
  <si>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</si>
  <si>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</si>
  <si>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</si>
  <si>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</si>
  <si>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</si>
  <si>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</si>
  <si>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</si>
  <si>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</si>
  <si>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</si>
  <si>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</si>
  <si>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</si>
  <si>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</si>
  <si>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</si>
  <si>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</si>
  <si>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</si>
  <si>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</si>
  <si>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</si>
  <si>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</si>
  <si>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</si>
  <si>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</si>
  <si>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</si>
  <si>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</si>
  <si>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</si>
  <si>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</si>
  <si>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</si>
  <si>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</si>
  <si>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</si>
  <si>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</si>
  <si>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</si>
  <si>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</si>
  <si>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</si>
  <si>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</si>
  <si>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</si>
  <si>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</si>
  <si>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</si>
  <si>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</si>
  <si>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</si>
  <si>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</si>
  <si>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</si>
  <si>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</si>
  <si>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</si>
  <si>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</si>
  <si>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</si>
  <si>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</si>
  <si>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</si>
  <si>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</si>
  <si>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</si>
  <si>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</si>
  <si>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</si>
  <si>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</si>
  <si>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</si>
  <si>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</si>
  <si>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</si>
  <si>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</si>
  <si>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</si>
  <si>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</si>
  <si>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</si>
  <si>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</si>
  <si>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</si>
  <si>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</si>
  <si>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</si>
  <si>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</si>
  <si>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</si>
  <si>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</si>
  <si>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</si>
  <si>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</si>
  <si>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</si>
  <si>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</si>
  <si>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</si>
  <si>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</si>
  <si>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</si>
  <si>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</si>
  <si>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</si>
  <si>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</si>
  <si>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</si>
  <si>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</si>
  <si>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</si>
  <si>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</si>
  <si>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</si>
  <si>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</si>
  <si>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</si>
  <si>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</si>
  <si>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</si>
  <si>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</si>
  <si>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</si>
  <si>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</si>
  <si>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</si>
  <si>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</si>
  <si>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</si>
  <si>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</si>
  <si>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</si>
  <si>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</si>
  <si>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</si>
  <si>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</si>
  <si>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</si>
  <si>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</si>
  <si>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</si>
  <si>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</si>
  <si>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</si>
  <si>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i</t>
    <phoneticPr fontId="2"/>
  </si>
  <si>
    <t>（夜勤）16:00～翌9:00勤務</t>
    <phoneticPr fontId="2"/>
  </si>
  <si>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</si>
  <si>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</si>
  <si>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</si>
  <si>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</si>
  <si>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</si>
  <si>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</si>
  <si>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</si>
  <si>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</si>
  <si>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</si>
  <si>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</si>
  <si>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</si>
  <si>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</si>
  <si>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</si>
  <si>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</si>
  <si>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</si>
  <si>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</si>
  <si>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</si>
  <si>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</si>
  <si>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</si>
  <si>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</si>
  <si>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</si>
  <si>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</si>
  <si>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</si>
  <si>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</si>
  <si>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</si>
  <si>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</si>
  <si>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</si>
  <si>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</si>
  <si>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</si>
  <si>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</si>
  <si>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</si>
  <si>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</si>
  <si>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</si>
  <si>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</si>
  <si>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(11) 従業者の職種ごとの1ヶ月分の勤務時間を入力してください。（別シートの「シフト記号表」を作成し、シフト記号を選択または入力してください。）</t>
    <rPh sb="6" eb="9">
      <t>ジュウギョウシャ</t>
    </rPh>
    <rPh sb="10" eb="12">
      <t>ショクシュ</t>
    </rPh>
    <rPh sb="17" eb="18">
      <t>ゲツ</t>
    </rPh>
    <rPh sb="18" eb="19">
      <t>ブン</t>
    </rPh>
    <rPh sb="20" eb="22">
      <t>キンム</t>
    </rPh>
    <rPh sb="22" eb="24">
      <t>ジカン</t>
    </rPh>
    <rPh sb="25" eb="27">
      <t>ニュウリョク</t>
    </rPh>
    <rPh sb="35" eb="36">
      <t>ベツ</t>
    </rPh>
    <rPh sb="44" eb="46">
      <t>キゴウ</t>
    </rPh>
    <rPh sb="46" eb="47">
      <t>ヒョウ</t>
    </rPh>
    <rPh sb="49" eb="51">
      <t>サクセイ</t>
    </rPh>
    <rPh sb="56" eb="58">
      <t>キゴウ</t>
    </rPh>
    <rPh sb="59" eb="61">
      <t>センタク</t>
    </rPh>
    <rPh sb="64" eb="66">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</si>
  <si>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</si>
  <si>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</si>
  <si>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</si>
  <si>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</si>
  <si>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(14)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</si>
  <si>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(14) 兼務状況
（兼務先/兼務する職務の内容）等
(15)勤務開始年月日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</si>
  <si>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(16)【任意入力】人員基準の確認（看護職員・介護職員）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</si>
  <si>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(16)【任意入力】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</si>
  <si>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(15)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</si>
</sst>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5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3" xfId="0" applyFont="1" applyFill="1" applyBorder="1" applyAlignment="1" applyProtection="1">
      <alignment horizontal="center" vertical="center" shrinkToFit="1"/>
      <protection locked="0"/>
    </xf>
    <xf numFmtId="0" fontId="8" fillId="2" borderId="84" xfId="0" applyFont="1" applyFill="1" applyBorder="1" applyAlignment="1" applyProtection="1">
      <alignment horizontal="center" vertical="center" shrinkToFit="1"/>
      <protection locked="0"/>
    </xf>
    <xf numFmtId="0" fontId="8" fillId="2" borderId="72"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71"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5" xfId="0" applyFont="1" applyBorder="1" applyAlignment="1">
      <alignment vertical="center"/>
    </xf>
    <xf numFmtId="0" fontId="5" fillId="0" borderId="85"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14" fontId="8" fillId="5" borderId="77"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1" fontId="8" fillId="0" borderId="83" xfId="0" applyNumberFormat="1" applyFont="1" applyBorder="1" applyAlignment="1">
      <alignment horizontal="center" vertical="center" wrapText="1"/>
    </xf>
    <xf numFmtId="1" fontId="8" fillId="0" borderId="82" xfId="0" applyNumberFormat="1" applyFont="1" applyBorder="1" applyAlignment="1">
      <alignment horizontal="center" vertical="center" wrapText="1"/>
    </xf>
    <xf numFmtId="180" fontId="8" fillId="0" borderId="76"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7"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59" xfId="0" applyFont="1" applyFill="1" applyBorder="1" applyAlignment="1" applyProtection="1">
      <alignment horizontal="center" vertical="center"/>
      <protection locked="0"/>
    </xf>
    <xf numFmtId="0" fontId="8" fillId="4" borderId="59"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xf>
    <xf numFmtId="180" fontId="8" fillId="0" borderId="74"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0" fillId="0" borderId="5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5" borderId="86" xfId="0" applyFont="1" applyFill="1" applyBorder="1" applyAlignment="1" applyProtection="1">
      <alignment horizontal="center" vertical="center" shrinkToFit="1"/>
      <protection locked="0"/>
    </xf>
    <xf numFmtId="0" fontId="8" fillId="5" borderId="69"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1" fontId="8" fillId="0" borderId="80" xfId="0" applyNumberFormat="1" applyFont="1" applyBorder="1" applyAlignment="1">
      <alignment horizontal="center" vertical="center" wrapText="1"/>
    </xf>
    <xf numFmtId="1" fontId="8" fillId="0" borderId="79" xfId="0" applyNumberFormat="1" applyFont="1" applyBorder="1" applyAlignment="1">
      <alignment horizontal="center" vertical="center" wrapText="1"/>
    </xf>
    <xf numFmtId="0" fontId="8" fillId="2" borderId="58"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8" fillId="4" borderId="69" xfId="0" applyFont="1" applyFill="1" applyBorder="1" applyAlignment="1" applyProtection="1">
      <alignment horizontal="center" vertical="center"/>
      <protection locked="0"/>
    </xf>
    <xf numFmtId="0" fontId="8" fillId="4" borderId="7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95">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230"/>
  <sheetViews>
    <sheetView showGridLines="0" tabSelected="1" view="pageBreakPreview" zoomScale="60" zoomScaleNormal="55" workbookViewId="0">
      <selection activeCell="C3" sqref="C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278</v>
      </c>
      <c r="H1" s="5"/>
      <c r="I1" s="5"/>
      <c r="J1" s="5"/>
      <c r="K1" s="5"/>
      <c r="L1" s="5"/>
      <c r="M1" s="5"/>
      <c r="N1" s="5"/>
      <c r="Q1" s="7" t="s">
        <v>0</v>
      </c>
      <c r="T1" s="5"/>
      <c r="U1" s="5"/>
      <c r="V1" s="5"/>
      <c r="W1" s="5"/>
      <c r="X1" s="5"/>
      <c r="Y1" s="5"/>
      <c r="Z1" s="5"/>
      <c r="AA1" s="5"/>
      <c r="AW1" s="9" t="s">
        <v>30</v>
      </c>
      <c r="AX1" s="323" t="s">
        <v>159</v>
      </c>
      <c r="AY1" s="324"/>
      <c r="AZ1" s="324"/>
      <c r="BA1" s="324"/>
      <c r="BB1" s="324"/>
      <c r="BC1" s="324"/>
      <c r="BD1" s="324"/>
      <c r="BE1" s="324"/>
      <c r="BF1" s="324"/>
      <c r="BG1" s="324"/>
      <c r="BH1" s="324"/>
      <c r="BI1" s="324"/>
      <c r="BJ1" s="324"/>
      <c r="BK1" s="324"/>
      <c r="BL1" s="324"/>
      <c r="BM1" s="324"/>
      <c r="BN1" s="9" t="s">
        <v>2</v>
      </c>
    </row>
    <row r="2" spans="2:71" s="8" customFormat="1" ht="20.25" customHeight="1" x14ac:dyDescent="0.4">
      <c r="N2" s="7"/>
      <c r="Q2" s="7"/>
      <c r="R2" s="7"/>
      <c r="T2" s="9"/>
      <c r="U2" s="9"/>
      <c r="V2" s="9"/>
      <c r="W2" s="9"/>
      <c r="X2" s="9"/>
      <c r="Y2" s="9"/>
      <c r="Z2" s="9"/>
      <c r="AA2" s="9"/>
      <c r="AF2" s="135" t="s">
        <v>27</v>
      </c>
      <c r="AG2" s="325">
        <v>6</v>
      </c>
      <c r="AH2" s="325"/>
      <c r="AI2" s="135" t="s">
        <v>28</v>
      </c>
      <c r="AJ2" s="326">
        <f>IF(AG2=0,"",YEAR(DATE(2018+AG2,1,1)))</f>
        <v>2024</v>
      </c>
      <c r="AK2" s="326"/>
      <c r="AL2" s="136" t="s">
        <v>29</v>
      </c>
      <c r="AM2" s="136" t="s">
        <v>1</v>
      </c>
      <c r="AN2" s="325">
        <v>4</v>
      </c>
      <c r="AO2" s="325"/>
      <c r="AP2" s="136" t="s">
        <v>24</v>
      </c>
      <c r="AW2" s="9" t="s">
        <v>31</v>
      </c>
      <c r="AX2" s="325" t="s">
        <v>188</v>
      </c>
      <c r="AY2" s="325"/>
      <c r="AZ2" s="325"/>
      <c r="BA2" s="325"/>
      <c r="BB2" s="325"/>
      <c r="BC2" s="325"/>
      <c r="BD2" s="325"/>
      <c r="BE2" s="325"/>
      <c r="BF2" s="325"/>
      <c r="BG2" s="325"/>
      <c r="BH2" s="325"/>
      <c r="BI2" s="325"/>
      <c r="BJ2" s="325"/>
      <c r="BK2" s="325"/>
      <c r="BL2" s="325"/>
      <c r="BM2" s="325"/>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27" t="s">
        <v>279</v>
      </c>
      <c r="BJ3" s="219"/>
      <c r="BK3" s="219"/>
      <c r="BL3" s="328"/>
      <c r="BM3" s="9"/>
    </row>
    <row r="4" spans="2:71" s="8" customFormat="1" ht="20.25" customHeight="1" x14ac:dyDescent="0.4">
      <c r="B4" s="32"/>
      <c r="C4" s="32"/>
      <c r="D4" s="32"/>
      <c r="E4" s="32"/>
      <c r="F4" s="32"/>
      <c r="G4" s="32"/>
      <c r="H4" s="32"/>
      <c r="I4" s="32"/>
      <c r="J4" s="32"/>
      <c r="K4" s="32"/>
      <c r="L4" s="32"/>
      <c r="M4" s="32"/>
      <c r="N4" s="160"/>
      <c r="O4" s="32"/>
      <c r="P4" s="32"/>
      <c r="Q4" s="160"/>
      <c r="R4" s="32"/>
      <c r="S4" s="161"/>
      <c r="T4" s="161"/>
      <c r="U4" s="161"/>
      <c r="V4" s="161"/>
      <c r="W4" s="161"/>
      <c r="X4" s="161"/>
      <c r="Y4" s="161"/>
      <c r="Z4" s="32"/>
      <c r="AA4" s="32"/>
      <c r="AB4" s="32"/>
      <c r="AC4" s="32"/>
      <c r="AD4" s="32"/>
      <c r="AE4" s="32"/>
      <c r="AF4" s="32"/>
      <c r="AG4" s="162"/>
      <c r="AH4" s="162"/>
      <c r="AI4" s="163"/>
      <c r="AJ4" s="164"/>
      <c r="AK4" s="163"/>
      <c r="AL4" s="32"/>
      <c r="AM4" s="32"/>
      <c r="AN4" s="32"/>
      <c r="AO4" s="32"/>
      <c r="AP4" s="32"/>
      <c r="AQ4" s="32"/>
      <c r="AR4" s="32"/>
      <c r="AS4" s="32"/>
      <c r="AT4" s="32"/>
      <c r="AU4" s="32"/>
      <c r="AV4" s="32"/>
      <c r="BH4" s="18" t="s">
        <v>225</v>
      </c>
      <c r="BI4" s="327" t="s">
        <v>280</v>
      </c>
      <c r="BJ4" s="219"/>
      <c r="BK4" s="219"/>
      <c r="BL4" s="328"/>
      <c r="BM4" s="9"/>
    </row>
    <row r="5" spans="2:71" s="8" customFormat="1" ht="9" customHeight="1" x14ac:dyDescent="0.4">
      <c r="B5" s="32"/>
      <c r="C5" s="32"/>
      <c r="D5" s="32"/>
      <c r="E5" s="32"/>
      <c r="F5" s="32"/>
      <c r="G5" s="32"/>
      <c r="H5" s="32"/>
      <c r="I5" s="32"/>
      <c r="J5" s="32"/>
      <c r="K5" s="32"/>
      <c r="L5" s="32"/>
      <c r="M5" s="32"/>
      <c r="N5" s="160"/>
      <c r="O5" s="32"/>
      <c r="P5" s="32"/>
      <c r="Q5" s="160"/>
      <c r="R5" s="32"/>
      <c r="S5" s="161"/>
      <c r="T5" s="161"/>
      <c r="U5" s="161"/>
      <c r="V5" s="161"/>
      <c r="W5" s="161"/>
      <c r="X5" s="161"/>
      <c r="Y5" s="161"/>
      <c r="Z5" s="32"/>
      <c r="AA5" s="32"/>
      <c r="AB5" s="32"/>
      <c r="AC5" s="32"/>
      <c r="AD5" s="32"/>
      <c r="AE5" s="32"/>
      <c r="AF5" s="32"/>
      <c r="AG5" s="165"/>
      <c r="AH5" s="165"/>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240</v>
      </c>
      <c r="AT6" s="30"/>
      <c r="AU6" s="30"/>
      <c r="AV6" s="30"/>
      <c r="AW6" s="6"/>
      <c r="AX6" s="6"/>
      <c r="AY6" s="6"/>
      <c r="BA6" s="38"/>
      <c r="BB6" s="38"/>
      <c r="BC6" s="2"/>
      <c r="BD6" s="6"/>
      <c r="BE6" s="348">
        <v>40</v>
      </c>
      <c r="BF6" s="349"/>
      <c r="BG6" s="2" t="s">
        <v>22</v>
      </c>
      <c r="BH6" s="6"/>
      <c r="BI6" s="348">
        <v>160</v>
      </c>
      <c r="BJ6" s="349"/>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50">
        <f>DAY(EOMONTH(DATE(AJ2,AN2,1),0))</f>
        <v>30</v>
      </c>
      <c r="BJ8" s="351"/>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252</v>
      </c>
      <c r="AV10" s="38"/>
      <c r="AW10" s="30"/>
      <c r="AX10" s="34"/>
      <c r="AY10" s="34"/>
      <c r="AZ10" s="195"/>
      <c r="BA10" s="30"/>
      <c r="BB10" s="196"/>
      <c r="BC10" s="196"/>
      <c r="BD10" s="196"/>
      <c r="BE10" s="30"/>
      <c r="BF10" s="30"/>
      <c r="BG10" s="31" t="s">
        <v>250</v>
      </c>
      <c r="BH10" s="30"/>
      <c r="BI10" s="348"/>
      <c r="BJ10" s="349"/>
      <c r="BK10" s="2" t="s">
        <v>251</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71" t="s">
        <v>20</v>
      </c>
      <c r="C12" s="274" t="s">
        <v>253</v>
      </c>
      <c r="D12" s="277" t="s">
        <v>254</v>
      </c>
      <c r="E12" s="278"/>
      <c r="F12" s="279"/>
      <c r="G12" s="277" t="s">
        <v>255</v>
      </c>
      <c r="H12" s="286"/>
      <c r="I12" s="176"/>
      <c r="J12" s="173"/>
      <c r="K12" s="176"/>
      <c r="L12" s="173"/>
      <c r="M12" s="291" t="s">
        <v>256</v>
      </c>
      <c r="N12" s="292"/>
      <c r="O12" s="297" t="s">
        <v>257</v>
      </c>
      <c r="P12" s="298"/>
      <c r="Q12" s="298"/>
      <c r="R12" s="286"/>
      <c r="S12" s="297" t="s">
        <v>258</v>
      </c>
      <c r="T12" s="298"/>
      <c r="U12" s="298"/>
      <c r="V12" s="298"/>
      <c r="W12" s="286"/>
      <c r="X12" s="182"/>
      <c r="Y12" s="182"/>
      <c r="Z12" s="183"/>
      <c r="AA12" s="329" t="s">
        <v>259</v>
      </c>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330" t="str">
        <f>IF(BI3="４週","(12)1～4週目の勤務時間数合計","(12)1か月の勤務時間数　合計")</f>
        <v>(12)1か月の勤務時間数　合計</v>
      </c>
      <c r="BG12" s="331"/>
      <c r="BH12" s="336" t="s">
        <v>260</v>
      </c>
      <c r="BI12" s="337"/>
      <c r="BJ12" s="277" t="s">
        <v>289</v>
      </c>
      <c r="BK12" s="298"/>
      <c r="BL12" s="298"/>
      <c r="BM12" s="298"/>
      <c r="BN12" s="342"/>
    </row>
    <row r="13" spans="2:71" ht="20.25" customHeight="1" x14ac:dyDescent="0.4">
      <c r="B13" s="272"/>
      <c r="C13" s="275"/>
      <c r="D13" s="280"/>
      <c r="E13" s="281"/>
      <c r="F13" s="282"/>
      <c r="G13" s="287"/>
      <c r="H13" s="288"/>
      <c r="I13" s="177"/>
      <c r="J13" s="174"/>
      <c r="K13" s="177"/>
      <c r="L13" s="174"/>
      <c r="M13" s="293"/>
      <c r="N13" s="294"/>
      <c r="O13" s="299"/>
      <c r="P13" s="300"/>
      <c r="Q13" s="300"/>
      <c r="R13" s="288"/>
      <c r="S13" s="299"/>
      <c r="T13" s="300"/>
      <c r="U13" s="300"/>
      <c r="V13" s="300"/>
      <c r="W13" s="288"/>
      <c r="X13" s="184"/>
      <c r="Y13" s="184"/>
      <c r="Z13" s="185"/>
      <c r="AA13" s="345" t="s">
        <v>11</v>
      </c>
      <c r="AB13" s="345"/>
      <c r="AC13" s="345"/>
      <c r="AD13" s="345"/>
      <c r="AE13" s="345"/>
      <c r="AF13" s="345"/>
      <c r="AG13" s="346"/>
      <c r="AH13" s="347" t="s">
        <v>12</v>
      </c>
      <c r="AI13" s="345"/>
      <c r="AJ13" s="345"/>
      <c r="AK13" s="345"/>
      <c r="AL13" s="345"/>
      <c r="AM13" s="345"/>
      <c r="AN13" s="346"/>
      <c r="AO13" s="347" t="s">
        <v>13</v>
      </c>
      <c r="AP13" s="345"/>
      <c r="AQ13" s="345"/>
      <c r="AR13" s="345"/>
      <c r="AS13" s="345"/>
      <c r="AT13" s="345"/>
      <c r="AU13" s="346"/>
      <c r="AV13" s="347" t="s">
        <v>14</v>
      </c>
      <c r="AW13" s="345"/>
      <c r="AX13" s="345"/>
      <c r="AY13" s="345"/>
      <c r="AZ13" s="345"/>
      <c r="BA13" s="345"/>
      <c r="BB13" s="346"/>
      <c r="BC13" s="347" t="s">
        <v>15</v>
      </c>
      <c r="BD13" s="345"/>
      <c r="BE13" s="345"/>
      <c r="BF13" s="332"/>
      <c r="BG13" s="333"/>
      <c r="BH13" s="338"/>
      <c r="BI13" s="339"/>
      <c r="BJ13" s="287"/>
      <c r="BK13" s="300"/>
      <c r="BL13" s="300"/>
      <c r="BM13" s="300"/>
      <c r="BN13" s="343"/>
    </row>
    <row r="14" spans="2:71" ht="20.25" customHeight="1" x14ac:dyDescent="0.4">
      <c r="B14" s="272"/>
      <c r="C14" s="275"/>
      <c r="D14" s="280"/>
      <c r="E14" s="281"/>
      <c r="F14" s="282"/>
      <c r="G14" s="287"/>
      <c r="H14" s="288"/>
      <c r="I14" s="177"/>
      <c r="J14" s="174"/>
      <c r="K14" s="177"/>
      <c r="L14" s="174"/>
      <c r="M14" s="293"/>
      <c r="N14" s="294"/>
      <c r="O14" s="299"/>
      <c r="P14" s="300"/>
      <c r="Q14" s="300"/>
      <c r="R14" s="288"/>
      <c r="S14" s="299"/>
      <c r="T14" s="300"/>
      <c r="U14" s="300"/>
      <c r="V14" s="300"/>
      <c r="W14" s="288"/>
      <c r="X14" s="184"/>
      <c r="Y14" s="184"/>
      <c r="Z14" s="185"/>
      <c r="AA14" s="143">
        <v>1</v>
      </c>
      <c r="AB14" s="144">
        <v>2</v>
      </c>
      <c r="AC14" s="144">
        <v>3</v>
      </c>
      <c r="AD14" s="144">
        <v>4</v>
      </c>
      <c r="AE14" s="144">
        <v>5</v>
      </c>
      <c r="AF14" s="144">
        <v>6</v>
      </c>
      <c r="AG14" s="145">
        <v>7</v>
      </c>
      <c r="AH14" s="146">
        <v>8</v>
      </c>
      <c r="AI14" s="144">
        <v>9</v>
      </c>
      <c r="AJ14" s="144">
        <v>10</v>
      </c>
      <c r="AK14" s="144">
        <v>11</v>
      </c>
      <c r="AL14" s="144">
        <v>12</v>
      </c>
      <c r="AM14" s="144">
        <v>13</v>
      </c>
      <c r="AN14" s="145">
        <v>14</v>
      </c>
      <c r="AO14" s="143">
        <v>15</v>
      </c>
      <c r="AP14" s="144">
        <v>16</v>
      </c>
      <c r="AQ14" s="144">
        <v>17</v>
      </c>
      <c r="AR14" s="144">
        <v>18</v>
      </c>
      <c r="AS14" s="144">
        <v>19</v>
      </c>
      <c r="AT14" s="144">
        <v>20</v>
      </c>
      <c r="AU14" s="145">
        <v>21</v>
      </c>
      <c r="AV14" s="146">
        <v>22</v>
      </c>
      <c r="AW14" s="144">
        <v>23</v>
      </c>
      <c r="AX14" s="144">
        <v>24</v>
      </c>
      <c r="AY14" s="144">
        <v>25</v>
      </c>
      <c r="AZ14" s="144">
        <v>26</v>
      </c>
      <c r="BA14" s="144">
        <v>27</v>
      </c>
      <c r="BB14" s="145">
        <v>28</v>
      </c>
      <c r="BC14" s="147">
        <f>IF($BI$3="暦月",IF(DAY(DATE($AJ$2,$AN$2,29))=29,29,""),"")</f>
        <v>29</v>
      </c>
      <c r="BD14" s="172">
        <f>IF($BI$3="暦月",IF(DAY(DATE($AJ$2,$AN$2,30))=30,30,""),"")</f>
        <v>30</v>
      </c>
      <c r="BE14" s="148" t="str">
        <f>IF($BI$3="暦月",IF(DAY(DATE($AJ$2,$AN$2,31))=31,31,""),"")</f>
        <v/>
      </c>
      <c r="BF14" s="332"/>
      <c r="BG14" s="333"/>
      <c r="BH14" s="338"/>
      <c r="BI14" s="339"/>
      <c r="BJ14" s="287"/>
      <c r="BK14" s="300"/>
      <c r="BL14" s="300"/>
      <c r="BM14" s="300"/>
      <c r="BN14" s="343"/>
    </row>
    <row r="15" spans="2:71" ht="20.25" hidden="1" customHeight="1" x14ac:dyDescent="0.4">
      <c r="B15" s="272"/>
      <c r="C15" s="275"/>
      <c r="D15" s="280"/>
      <c r="E15" s="281"/>
      <c r="F15" s="282"/>
      <c r="G15" s="287"/>
      <c r="H15" s="288"/>
      <c r="I15" s="177"/>
      <c r="J15" s="174"/>
      <c r="K15" s="177"/>
      <c r="L15" s="174"/>
      <c r="M15" s="293"/>
      <c r="N15" s="294"/>
      <c r="O15" s="299"/>
      <c r="P15" s="300"/>
      <c r="Q15" s="300"/>
      <c r="R15" s="288"/>
      <c r="S15" s="299"/>
      <c r="T15" s="300"/>
      <c r="U15" s="300"/>
      <c r="V15" s="300"/>
      <c r="W15" s="288"/>
      <c r="X15" s="184"/>
      <c r="Y15" s="184"/>
      <c r="Z15" s="185"/>
      <c r="AA15" s="143">
        <f>WEEKDAY(DATE($AJ$2,$AN$2,1))</f>
        <v>2</v>
      </c>
      <c r="AB15" s="144">
        <f>WEEKDAY(DATE($AJ$2,$AN$2,2))</f>
        <v>3</v>
      </c>
      <c r="AC15" s="144">
        <f>WEEKDAY(DATE($AJ$2,$AN$2,3))</f>
        <v>4</v>
      </c>
      <c r="AD15" s="144">
        <f>WEEKDAY(DATE($AJ$2,$AN$2,4))</f>
        <v>5</v>
      </c>
      <c r="AE15" s="144">
        <f>WEEKDAY(DATE($AJ$2,$AN$2,5))</f>
        <v>6</v>
      </c>
      <c r="AF15" s="144">
        <f>WEEKDAY(DATE($AJ$2,$AN$2,6))</f>
        <v>7</v>
      </c>
      <c r="AG15" s="145">
        <f>WEEKDAY(DATE($AJ$2,$AN$2,7))</f>
        <v>1</v>
      </c>
      <c r="AH15" s="146">
        <f>WEEKDAY(DATE($AJ$2,$AN$2,8))</f>
        <v>2</v>
      </c>
      <c r="AI15" s="144">
        <f>WEEKDAY(DATE($AJ$2,$AN$2,9))</f>
        <v>3</v>
      </c>
      <c r="AJ15" s="144">
        <f>WEEKDAY(DATE($AJ$2,$AN$2,10))</f>
        <v>4</v>
      </c>
      <c r="AK15" s="144">
        <f>WEEKDAY(DATE($AJ$2,$AN$2,11))</f>
        <v>5</v>
      </c>
      <c r="AL15" s="144">
        <f>WEEKDAY(DATE($AJ$2,$AN$2,12))</f>
        <v>6</v>
      </c>
      <c r="AM15" s="144">
        <f>WEEKDAY(DATE($AJ$2,$AN$2,13))</f>
        <v>7</v>
      </c>
      <c r="AN15" s="145">
        <f>WEEKDAY(DATE($AJ$2,$AN$2,14))</f>
        <v>1</v>
      </c>
      <c r="AO15" s="146">
        <f>WEEKDAY(DATE($AJ$2,$AN$2,15))</f>
        <v>2</v>
      </c>
      <c r="AP15" s="144">
        <f>WEEKDAY(DATE($AJ$2,$AN$2,16))</f>
        <v>3</v>
      </c>
      <c r="AQ15" s="144">
        <f>WEEKDAY(DATE($AJ$2,$AN$2,17))</f>
        <v>4</v>
      </c>
      <c r="AR15" s="144">
        <f>WEEKDAY(DATE($AJ$2,$AN$2,18))</f>
        <v>5</v>
      </c>
      <c r="AS15" s="144">
        <f>WEEKDAY(DATE($AJ$2,$AN$2,19))</f>
        <v>6</v>
      </c>
      <c r="AT15" s="144">
        <f>WEEKDAY(DATE($AJ$2,$AN$2,20))</f>
        <v>7</v>
      </c>
      <c r="AU15" s="145">
        <f>WEEKDAY(DATE($AJ$2,$AN$2,21))</f>
        <v>1</v>
      </c>
      <c r="AV15" s="146">
        <f>WEEKDAY(DATE($AJ$2,$AN$2,22))</f>
        <v>2</v>
      </c>
      <c r="AW15" s="144">
        <f>WEEKDAY(DATE($AJ$2,$AN$2,23))</f>
        <v>3</v>
      </c>
      <c r="AX15" s="144">
        <f>WEEKDAY(DATE($AJ$2,$AN$2,24))</f>
        <v>4</v>
      </c>
      <c r="AY15" s="144">
        <f>WEEKDAY(DATE($AJ$2,$AN$2,25))</f>
        <v>5</v>
      </c>
      <c r="AZ15" s="144">
        <f>WEEKDAY(DATE($AJ$2,$AN$2,26))</f>
        <v>6</v>
      </c>
      <c r="BA15" s="144">
        <f>WEEKDAY(DATE($AJ$2,$AN$2,27))</f>
        <v>7</v>
      </c>
      <c r="BB15" s="145">
        <f>WEEKDAY(DATE($AJ$2,$AN$2,28))</f>
        <v>1</v>
      </c>
      <c r="BC15" s="146">
        <f>IF(BC14=29,WEEKDAY(DATE($AJ$2,$AN$2,29)),0)</f>
        <v>2</v>
      </c>
      <c r="BD15" s="144">
        <f>IF(BD14=30,WEEKDAY(DATE($AJ$2,$AN$2,30)),0)</f>
        <v>3</v>
      </c>
      <c r="BE15" s="145">
        <f>IF(BE14=31,WEEKDAY(DATE($AJ$2,$AN$2,31)),0)</f>
        <v>0</v>
      </c>
      <c r="BF15" s="332"/>
      <c r="BG15" s="333"/>
      <c r="BH15" s="338"/>
      <c r="BI15" s="339"/>
      <c r="BJ15" s="287"/>
      <c r="BK15" s="300"/>
      <c r="BL15" s="300"/>
      <c r="BM15" s="300"/>
      <c r="BN15" s="343"/>
    </row>
    <row r="16" spans="2:71" ht="20.25" customHeight="1" thickBot="1" x14ac:dyDescent="0.45">
      <c r="B16" s="273"/>
      <c r="C16" s="276"/>
      <c r="D16" s="283"/>
      <c r="E16" s="284"/>
      <c r="F16" s="285"/>
      <c r="G16" s="289"/>
      <c r="H16" s="290"/>
      <c r="I16" s="178"/>
      <c r="J16" s="175"/>
      <c r="K16" s="178"/>
      <c r="L16" s="175"/>
      <c r="M16" s="295"/>
      <c r="N16" s="296"/>
      <c r="O16" s="301"/>
      <c r="P16" s="302"/>
      <c r="Q16" s="302"/>
      <c r="R16" s="290"/>
      <c r="S16" s="301"/>
      <c r="T16" s="302"/>
      <c r="U16" s="302"/>
      <c r="V16" s="302"/>
      <c r="W16" s="290"/>
      <c r="X16" s="186"/>
      <c r="Y16" s="186"/>
      <c r="Z16" s="187"/>
      <c r="AA16" s="149" t="str">
        <f>IF(AA15=1,"日",IF(AA15=2,"月",IF(AA15=3,"火",IF(AA15=4,"水",IF(AA15=5,"木",IF(AA15=6,"金","土"))))))</f>
        <v>月</v>
      </c>
      <c r="AB16" s="150" t="str">
        <f t="shared" ref="AB16:BB16" si="0">IF(AB15=1,"日",IF(AB15=2,"月",IF(AB15=3,"火",IF(AB15=4,"水",IF(AB15=5,"木",IF(AB15=6,"金","土"))))))</f>
        <v>火</v>
      </c>
      <c r="AC16" s="150" t="str">
        <f t="shared" si="0"/>
        <v>水</v>
      </c>
      <c r="AD16" s="150" t="str">
        <f t="shared" si="0"/>
        <v>木</v>
      </c>
      <c r="AE16" s="150" t="str">
        <f t="shared" si="0"/>
        <v>金</v>
      </c>
      <c r="AF16" s="150" t="str">
        <f t="shared" si="0"/>
        <v>土</v>
      </c>
      <c r="AG16" s="151" t="str">
        <f t="shared" si="0"/>
        <v>日</v>
      </c>
      <c r="AH16" s="152" t="str">
        <f>IF(AH15=1,"日",IF(AH15=2,"月",IF(AH15=3,"火",IF(AH15=4,"水",IF(AH15=5,"木",IF(AH15=6,"金","土"))))))</f>
        <v>月</v>
      </c>
      <c r="AI16" s="150" t="str">
        <f t="shared" si="0"/>
        <v>火</v>
      </c>
      <c r="AJ16" s="150" t="str">
        <f t="shared" si="0"/>
        <v>水</v>
      </c>
      <c r="AK16" s="150" t="str">
        <f t="shared" si="0"/>
        <v>木</v>
      </c>
      <c r="AL16" s="150" t="str">
        <f t="shared" si="0"/>
        <v>金</v>
      </c>
      <c r="AM16" s="150" t="str">
        <f t="shared" si="0"/>
        <v>土</v>
      </c>
      <c r="AN16" s="151" t="str">
        <f t="shared" si="0"/>
        <v>日</v>
      </c>
      <c r="AO16" s="152" t="str">
        <f>IF(AO15=1,"日",IF(AO15=2,"月",IF(AO15=3,"火",IF(AO15=4,"水",IF(AO15=5,"木",IF(AO15=6,"金","土"))))))</f>
        <v>月</v>
      </c>
      <c r="AP16" s="150" t="str">
        <f t="shared" si="0"/>
        <v>火</v>
      </c>
      <c r="AQ16" s="150" t="str">
        <f t="shared" si="0"/>
        <v>水</v>
      </c>
      <c r="AR16" s="150" t="str">
        <f t="shared" si="0"/>
        <v>木</v>
      </c>
      <c r="AS16" s="150" t="str">
        <f t="shared" si="0"/>
        <v>金</v>
      </c>
      <c r="AT16" s="150" t="str">
        <f t="shared" si="0"/>
        <v>土</v>
      </c>
      <c r="AU16" s="151" t="str">
        <f t="shared" si="0"/>
        <v>日</v>
      </c>
      <c r="AV16" s="152" t="str">
        <f>IF(AV15=1,"日",IF(AV15=2,"月",IF(AV15=3,"火",IF(AV15=4,"水",IF(AV15=5,"木",IF(AV15=6,"金","土"))))))</f>
        <v>月</v>
      </c>
      <c r="AW16" s="150" t="str">
        <f t="shared" si="0"/>
        <v>火</v>
      </c>
      <c r="AX16" s="150" t="str">
        <f t="shared" si="0"/>
        <v>水</v>
      </c>
      <c r="AY16" s="150" t="str">
        <f t="shared" si="0"/>
        <v>木</v>
      </c>
      <c r="AZ16" s="150" t="str">
        <f t="shared" si="0"/>
        <v>金</v>
      </c>
      <c r="BA16" s="150" t="str">
        <f t="shared" si="0"/>
        <v>土</v>
      </c>
      <c r="BB16" s="151" t="str">
        <f t="shared" si="0"/>
        <v>日</v>
      </c>
      <c r="BC16" s="150" t="str">
        <f>IF(BC15=1,"日",IF(BC15=2,"月",IF(BC15=3,"火",IF(BC15=4,"水",IF(BC15=5,"木",IF(BC15=6,"金",IF(BC15=0,"","土")))))))</f>
        <v>月</v>
      </c>
      <c r="BD16" s="150" t="str">
        <f>IF(BD15=1,"日",IF(BD15=2,"月",IF(BD15=3,"火",IF(BD15=4,"水",IF(BD15=5,"木",IF(BD15=6,"金",IF(BD15=0,"","土")))))))</f>
        <v>火</v>
      </c>
      <c r="BE16" s="150" t="str">
        <f>IF(BE15=1,"日",IF(BE15=2,"月",IF(BE15=3,"火",IF(BE15=4,"水",IF(BE15=5,"木",IF(BE15=6,"金",IF(BE15=0,"","土")))))))</f>
        <v/>
      </c>
      <c r="BF16" s="334"/>
      <c r="BG16" s="335"/>
      <c r="BH16" s="340"/>
      <c r="BI16" s="341"/>
      <c r="BJ16" s="289"/>
      <c r="BK16" s="302"/>
      <c r="BL16" s="302"/>
      <c r="BM16" s="302"/>
      <c r="BN16" s="344"/>
    </row>
    <row r="17" spans="2:66" ht="20.25" customHeight="1" x14ac:dyDescent="0.4">
      <c r="B17" s="214">
        <f>B15+1</f>
        <v>1</v>
      </c>
      <c r="C17" s="310"/>
      <c r="D17" s="311"/>
      <c r="E17" s="312"/>
      <c r="F17" s="313"/>
      <c r="G17" s="314"/>
      <c r="H17" s="315"/>
      <c r="I17" s="154"/>
      <c r="J17" s="155"/>
      <c r="K17" s="154"/>
      <c r="L17" s="155"/>
      <c r="M17" s="316"/>
      <c r="N17" s="317"/>
      <c r="O17" s="318"/>
      <c r="P17" s="319"/>
      <c r="Q17" s="319"/>
      <c r="R17" s="315"/>
      <c r="S17" s="303"/>
      <c r="T17" s="304"/>
      <c r="U17" s="304"/>
      <c r="V17" s="304"/>
      <c r="W17" s="305"/>
      <c r="X17" s="105" t="s">
        <v>18</v>
      </c>
      <c r="Y17" s="106"/>
      <c r="Z17" s="107"/>
      <c r="AA17" s="98"/>
      <c r="AB17" s="99"/>
      <c r="AC17" s="99"/>
      <c r="AD17" s="99"/>
      <c r="AE17" s="99"/>
      <c r="AF17" s="99"/>
      <c r="AG17" s="100"/>
      <c r="AH17" s="98"/>
      <c r="AI17" s="99"/>
      <c r="AJ17" s="99"/>
      <c r="AK17" s="99"/>
      <c r="AL17" s="99"/>
      <c r="AM17" s="99"/>
      <c r="AN17" s="100"/>
      <c r="AO17" s="98"/>
      <c r="AP17" s="99"/>
      <c r="AQ17" s="99"/>
      <c r="AR17" s="99"/>
      <c r="AS17" s="99"/>
      <c r="AT17" s="99"/>
      <c r="AU17" s="100"/>
      <c r="AV17" s="98"/>
      <c r="AW17" s="99"/>
      <c r="AX17" s="99"/>
      <c r="AY17" s="99"/>
      <c r="AZ17" s="99"/>
      <c r="BA17" s="99"/>
      <c r="BB17" s="100"/>
      <c r="BC17" s="98"/>
      <c r="BD17" s="99"/>
      <c r="BE17" s="99"/>
      <c r="BF17" s="306"/>
      <c r="BG17" s="307"/>
      <c r="BH17" s="308"/>
      <c r="BI17" s="309"/>
      <c r="BJ17" s="320"/>
      <c r="BK17" s="321"/>
      <c r="BL17" s="321"/>
      <c r="BM17" s="321"/>
      <c r="BN17" s="322"/>
    </row>
    <row r="18" spans="2:66" ht="20.25" customHeight="1" x14ac:dyDescent="0.4">
      <c r="B18" s="215"/>
      <c r="C18" s="217"/>
      <c r="D18" s="221"/>
      <c r="E18" s="219"/>
      <c r="F18" s="220"/>
      <c r="G18" s="265"/>
      <c r="H18" s="266"/>
      <c r="I18" s="156"/>
      <c r="J18" s="157">
        <f>G17</f>
        <v>0</v>
      </c>
      <c r="K18" s="156"/>
      <c r="L18" s="157">
        <f>M17</f>
        <v>0</v>
      </c>
      <c r="M18" s="267"/>
      <c r="N18" s="268"/>
      <c r="O18" s="269"/>
      <c r="P18" s="270"/>
      <c r="Q18" s="270"/>
      <c r="R18" s="266"/>
      <c r="S18" s="204"/>
      <c r="T18" s="205"/>
      <c r="U18" s="205"/>
      <c r="V18" s="205"/>
      <c r="W18" s="206"/>
      <c r="X18" s="108" t="s">
        <v>237</v>
      </c>
      <c r="Y18" s="109"/>
      <c r="Z18" s="110"/>
      <c r="AA18" s="166" t="str">
        <f>IF(AA17="","",VLOOKUP(AA17,シフト記号表!$C$6:$L$47,10,FALSE))</f>
        <v/>
      </c>
      <c r="AB18" s="167" t="str">
        <f>IF(AB17="","",VLOOKUP(AB17,シフト記号表!$C$6:$L$47,10,FALSE))</f>
        <v/>
      </c>
      <c r="AC18" s="167" t="str">
        <f>IF(AC17="","",VLOOKUP(AC17,シフト記号表!$C$6:$L$47,10,FALSE))</f>
        <v/>
      </c>
      <c r="AD18" s="167" t="str">
        <f>IF(AD17="","",VLOOKUP(AD17,シフト記号表!$C$6:$L$47,10,FALSE))</f>
        <v/>
      </c>
      <c r="AE18" s="167" t="str">
        <f>IF(AE17="","",VLOOKUP(AE17,シフト記号表!$C$6:$L$47,10,FALSE))</f>
        <v/>
      </c>
      <c r="AF18" s="167" t="str">
        <f>IF(AF17="","",VLOOKUP(AF17,シフト記号表!$C$6:$L$47,10,FALSE))</f>
        <v/>
      </c>
      <c r="AG18" s="168" t="str">
        <f>IF(AG17="","",VLOOKUP(AG17,シフト記号表!$C$6:$L$47,10,FALSE))</f>
        <v/>
      </c>
      <c r="AH18" s="166" t="str">
        <f>IF(AH17="","",VLOOKUP(AH17,シフト記号表!$C$6:$L$47,10,FALSE))</f>
        <v/>
      </c>
      <c r="AI18" s="167" t="str">
        <f>IF(AI17="","",VLOOKUP(AI17,シフト記号表!$C$6:$L$47,10,FALSE))</f>
        <v/>
      </c>
      <c r="AJ18" s="167" t="str">
        <f>IF(AJ17="","",VLOOKUP(AJ17,シフト記号表!$C$6:$L$47,10,FALSE))</f>
        <v/>
      </c>
      <c r="AK18" s="167" t="str">
        <f>IF(AK17="","",VLOOKUP(AK17,シフト記号表!$C$6:$L$47,10,FALSE))</f>
        <v/>
      </c>
      <c r="AL18" s="167" t="str">
        <f>IF(AL17="","",VLOOKUP(AL17,シフト記号表!$C$6:$L$47,10,FALSE))</f>
        <v/>
      </c>
      <c r="AM18" s="167" t="str">
        <f>IF(AM17="","",VLOOKUP(AM17,シフト記号表!$C$6:$L$47,10,FALSE))</f>
        <v/>
      </c>
      <c r="AN18" s="168" t="str">
        <f>IF(AN17="","",VLOOKUP(AN17,シフト記号表!$C$6:$L$47,10,FALSE))</f>
        <v/>
      </c>
      <c r="AO18" s="166" t="str">
        <f>IF(AO17="","",VLOOKUP(AO17,シフト記号表!$C$6:$L$47,10,FALSE))</f>
        <v/>
      </c>
      <c r="AP18" s="167" t="str">
        <f>IF(AP17="","",VLOOKUP(AP17,シフト記号表!$C$6:$L$47,10,FALSE))</f>
        <v/>
      </c>
      <c r="AQ18" s="167" t="str">
        <f>IF(AQ17="","",VLOOKUP(AQ17,シフト記号表!$C$6:$L$47,10,FALSE))</f>
        <v/>
      </c>
      <c r="AR18" s="167" t="str">
        <f>IF(AR17="","",VLOOKUP(AR17,シフト記号表!$C$6:$L$47,10,FALSE))</f>
        <v/>
      </c>
      <c r="AS18" s="167" t="str">
        <f>IF(AS17="","",VLOOKUP(AS17,シフト記号表!$C$6:$L$47,10,FALSE))</f>
        <v/>
      </c>
      <c r="AT18" s="167" t="str">
        <f>IF(AT17="","",VLOOKUP(AT17,シフト記号表!$C$6:$L$47,10,FALSE))</f>
        <v/>
      </c>
      <c r="AU18" s="168" t="str">
        <f>IF(AU17="","",VLOOKUP(AU17,シフト記号表!$C$6:$L$47,10,FALSE))</f>
        <v/>
      </c>
      <c r="AV18" s="166" t="str">
        <f>IF(AV17="","",VLOOKUP(AV17,シフト記号表!$C$6:$L$47,10,FALSE))</f>
        <v/>
      </c>
      <c r="AW18" s="167" t="str">
        <f>IF(AW17="","",VLOOKUP(AW17,シフト記号表!$C$6:$L$47,10,FALSE))</f>
        <v/>
      </c>
      <c r="AX18" s="167" t="str">
        <f>IF(AX17="","",VLOOKUP(AX17,シフト記号表!$C$6:$L$47,10,FALSE))</f>
        <v/>
      </c>
      <c r="AY18" s="167" t="str">
        <f>IF(AY17="","",VLOOKUP(AY17,シフト記号表!$C$6:$L$47,10,FALSE))</f>
        <v/>
      </c>
      <c r="AZ18" s="167" t="str">
        <f>IF(AZ17="","",VLOOKUP(AZ17,シフト記号表!$C$6:$L$47,10,FALSE))</f>
        <v/>
      </c>
      <c r="BA18" s="167" t="str">
        <f>IF(BA17="","",VLOOKUP(BA17,シフト記号表!$C$6:$L$47,10,FALSE))</f>
        <v/>
      </c>
      <c r="BB18" s="168" t="str">
        <f>IF(BB17="","",VLOOKUP(BB17,シフト記号表!$C$6:$L$47,10,FALSE))</f>
        <v/>
      </c>
      <c r="BC18" s="166" t="str">
        <f>IF(BC17="","",VLOOKUP(BC17,シフト記号表!$C$6:$L$47,10,FALSE))</f>
        <v/>
      </c>
      <c r="BD18" s="167" t="str">
        <f>IF(BD17="","",VLOOKUP(BD17,シフト記号表!$C$6:$L$47,10,FALSE))</f>
        <v/>
      </c>
      <c r="BE18" s="167" t="str">
        <f>IF(BE17="","",VLOOKUP(BE17,シフト記号表!$C$6:$L$47,10,FALSE))</f>
        <v/>
      </c>
      <c r="BF18" s="262">
        <f>IF($BI$3="４週",SUM(AA18:BB18),IF($BI$3="暦月",SUM(AA18:BE18),""))</f>
        <v>0</v>
      </c>
      <c r="BG18" s="263"/>
      <c r="BH18" s="264">
        <f>IF($BI$3="４週",BF18/4,IF($BI$3="暦月",(BF18/($BI$8/7)),""))</f>
        <v>0</v>
      </c>
      <c r="BI18" s="263"/>
      <c r="BJ18" s="201"/>
      <c r="BK18" s="202"/>
      <c r="BL18" s="202"/>
      <c r="BM18" s="202"/>
      <c r="BN18" s="203"/>
    </row>
    <row r="19" spans="2:66" ht="20.25" customHeight="1" x14ac:dyDescent="0.4">
      <c r="B19" s="214">
        <f>B17+1</f>
        <v>2</v>
      </c>
      <c r="C19" s="216"/>
      <c r="D19" s="218"/>
      <c r="E19" s="219"/>
      <c r="F19" s="220"/>
      <c r="G19" s="222"/>
      <c r="H19" s="223"/>
      <c r="I19" s="158"/>
      <c r="J19" s="159"/>
      <c r="K19" s="158"/>
      <c r="L19" s="159"/>
      <c r="M19" s="226"/>
      <c r="N19" s="227"/>
      <c r="O19" s="230"/>
      <c r="P19" s="231"/>
      <c r="Q19" s="231"/>
      <c r="R19" s="223"/>
      <c r="S19" s="204"/>
      <c r="T19" s="205"/>
      <c r="U19" s="205"/>
      <c r="V19" s="205"/>
      <c r="W19" s="206"/>
      <c r="X19" s="111" t="s">
        <v>18</v>
      </c>
      <c r="Y19" s="112"/>
      <c r="Z19" s="113"/>
      <c r="AA19" s="101"/>
      <c r="AB19" s="102"/>
      <c r="AC19" s="102"/>
      <c r="AD19" s="102"/>
      <c r="AE19" s="102"/>
      <c r="AF19" s="102"/>
      <c r="AG19" s="103"/>
      <c r="AH19" s="101"/>
      <c r="AI19" s="102"/>
      <c r="AJ19" s="102"/>
      <c r="AK19" s="102"/>
      <c r="AL19" s="102"/>
      <c r="AM19" s="102"/>
      <c r="AN19" s="103"/>
      <c r="AO19" s="101"/>
      <c r="AP19" s="102"/>
      <c r="AQ19" s="102"/>
      <c r="AR19" s="102"/>
      <c r="AS19" s="102"/>
      <c r="AT19" s="102"/>
      <c r="AU19" s="103"/>
      <c r="AV19" s="101"/>
      <c r="AW19" s="102"/>
      <c r="AX19" s="102"/>
      <c r="AY19" s="102"/>
      <c r="AZ19" s="102"/>
      <c r="BA19" s="102"/>
      <c r="BB19" s="103"/>
      <c r="BC19" s="101"/>
      <c r="BD19" s="102"/>
      <c r="BE19" s="104"/>
      <c r="BF19" s="207"/>
      <c r="BG19" s="208"/>
      <c r="BH19" s="209"/>
      <c r="BI19" s="210"/>
      <c r="BJ19" s="198"/>
      <c r="BK19" s="199"/>
      <c r="BL19" s="199"/>
      <c r="BM19" s="199"/>
      <c r="BN19" s="200"/>
    </row>
    <row r="20" spans="2:66" ht="20.25" customHeight="1" x14ac:dyDescent="0.4">
      <c r="B20" s="215"/>
      <c r="C20" s="217"/>
      <c r="D20" s="221"/>
      <c r="E20" s="219"/>
      <c r="F20" s="220"/>
      <c r="G20" s="265"/>
      <c r="H20" s="266"/>
      <c r="I20" s="156"/>
      <c r="J20" s="157">
        <f>G19</f>
        <v>0</v>
      </c>
      <c r="K20" s="156"/>
      <c r="L20" s="157">
        <f>M19</f>
        <v>0</v>
      </c>
      <c r="M20" s="267"/>
      <c r="N20" s="268"/>
      <c r="O20" s="269"/>
      <c r="P20" s="270"/>
      <c r="Q20" s="270"/>
      <c r="R20" s="266"/>
      <c r="S20" s="204"/>
      <c r="T20" s="205"/>
      <c r="U20" s="205"/>
      <c r="V20" s="205"/>
      <c r="W20" s="206"/>
      <c r="X20" s="108" t="s">
        <v>237</v>
      </c>
      <c r="Y20" s="109"/>
      <c r="Z20" s="110"/>
      <c r="AA20" s="166" t="str">
        <f>IF(AA19="","",VLOOKUP(AA19,シフト記号表!$C$6:$L$47,10,FALSE))</f>
        <v/>
      </c>
      <c r="AB20" s="167" t="str">
        <f>IF(AB19="","",VLOOKUP(AB19,シフト記号表!$C$6:$L$47,10,FALSE))</f>
        <v/>
      </c>
      <c r="AC20" s="167" t="str">
        <f>IF(AC19="","",VLOOKUP(AC19,シフト記号表!$C$6:$L$47,10,FALSE))</f>
        <v/>
      </c>
      <c r="AD20" s="167" t="str">
        <f>IF(AD19="","",VLOOKUP(AD19,シフト記号表!$C$6:$L$47,10,FALSE))</f>
        <v/>
      </c>
      <c r="AE20" s="167" t="str">
        <f>IF(AE19="","",VLOOKUP(AE19,シフト記号表!$C$6:$L$47,10,FALSE))</f>
        <v/>
      </c>
      <c r="AF20" s="167" t="str">
        <f>IF(AF19="","",VLOOKUP(AF19,シフト記号表!$C$6:$L$47,10,FALSE))</f>
        <v/>
      </c>
      <c r="AG20" s="168" t="str">
        <f>IF(AG19="","",VLOOKUP(AG19,シフト記号表!$C$6:$L$47,10,FALSE))</f>
        <v/>
      </c>
      <c r="AH20" s="166" t="str">
        <f>IF(AH19="","",VLOOKUP(AH19,シフト記号表!$C$6:$L$47,10,FALSE))</f>
        <v/>
      </c>
      <c r="AI20" s="167" t="str">
        <f>IF(AI19="","",VLOOKUP(AI19,シフト記号表!$C$6:$L$47,10,FALSE))</f>
        <v/>
      </c>
      <c r="AJ20" s="167" t="str">
        <f>IF(AJ19="","",VLOOKUP(AJ19,シフト記号表!$C$6:$L$47,10,FALSE))</f>
        <v/>
      </c>
      <c r="AK20" s="167" t="str">
        <f>IF(AK19="","",VLOOKUP(AK19,シフト記号表!$C$6:$L$47,10,FALSE))</f>
        <v/>
      </c>
      <c r="AL20" s="167" t="str">
        <f>IF(AL19="","",VLOOKUP(AL19,シフト記号表!$C$6:$L$47,10,FALSE))</f>
        <v/>
      </c>
      <c r="AM20" s="167" t="str">
        <f>IF(AM19="","",VLOOKUP(AM19,シフト記号表!$C$6:$L$47,10,FALSE))</f>
        <v/>
      </c>
      <c r="AN20" s="168" t="str">
        <f>IF(AN19="","",VLOOKUP(AN19,シフト記号表!$C$6:$L$47,10,FALSE))</f>
        <v/>
      </c>
      <c r="AO20" s="166" t="str">
        <f>IF(AO19="","",VLOOKUP(AO19,シフト記号表!$C$6:$L$47,10,FALSE))</f>
        <v/>
      </c>
      <c r="AP20" s="167" t="str">
        <f>IF(AP19="","",VLOOKUP(AP19,シフト記号表!$C$6:$L$47,10,FALSE))</f>
        <v/>
      </c>
      <c r="AQ20" s="167" t="str">
        <f>IF(AQ19="","",VLOOKUP(AQ19,シフト記号表!$C$6:$L$47,10,FALSE))</f>
        <v/>
      </c>
      <c r="AR20" s="167" t="str">
        <f>IF(AR19="","",VLOOKUP(AR19,シフト記号表!$C$6:$L$47,10,FALSE))</f>
        <v/>
      </c>
      <c r="AS20" s="167" t="str">
        <f>IF(AS19="","",VLOOKUP(AS19,シフト記号表!$C$6:$L$47,10,FALSE))</f>
        <v/>
      </c>
      <c r="AT20" s="167" t="str">
        <f>IF(AT19="","",VLOOKUP(AT19,シフト記号表!$C$6:$L$47,10,FALSE))</f>
        <v/>
      </c>
      <c r="AU20" s="168" t="str">
        <f>IF(AU19="","",VLOOKUP(AU19,シフト記号表!$C$6:$L$47,10,FALSE))</f>
        <v/>
      </c>
      <c r="AV20" s="166" t="str">
        <f>IF(AV19="","",VLOOKUP(AV19,シフト記号表!$C$6:$L$47,10,FALSE))</f>
        <v/>
      </c>
      <c r="AW20" s="167" t="str">
        <f>IF(AW19="","",VLOOKUP(AW19,シフト記号表!$C$6:$L$47,10,FALSE))</f>
        <v/>
      </c>
      <c r="AX20" s="167" t="str">
        <f>IF(AX19="","",VLOOKUP(AX19,シフト記号表!$C$6:$L$47,10,FALSE))</f>
        <v/>
      </c>
      <c r="AY20" s="167" t="str">
        <f>IF(AY19="","",VLOOKUP(AY19,シフト記号表!$C$6:$L$47,10,FALSE))</f>
        <v/>
      </c>
      <c r="AZ20" s="167" t="str">
        <f>IF(AZ19="","",VLOOKUP(AZ19,シフト記号表!$C$6:$L$47,10,FALSE))</f>
        <v/>
      </c>
      <c r="BA20" s="167" t="str">
        <f>IF(BA19="","",VLOOKUP(BA19,シフト記号表!$C$6:$L$47,10,FALSE))</f>
        <v/>
      </c>
      <c r="BB20" s="168" t="str">
        <f>IF(BB19="","",VLOOKUP(BB19,シフト記号表!$C$6:$L$47,10,FALSE))</f>
        <v/>
      </c>
      <c r="BC20" s="166" t="str">
        <f>IF(BC19="","",VLOOKUP(BC19,シフト記号表!$C$6:$L$47,10,FALSE))</f>
        <v/>
      </c>
      <c r="BD20" s="167" t="str">
        <f>IF(BD19="","",VLOOKUP(BD19,シフト記号表!$C$6:$L$47,10,FALSE))</f>
        <v/>
      </c>
      <c r="BE20" s="167" t="str">
        <f>IF(BE19="","",VLOOKUP(BE19,シフト記号表!$C$6:$L$47,10,FALSE))</f>
        <v/>
      </c>
      <c r="BF20" s="262">
        <f>IF($BI$3="４週",SUM(AA20:BB20),IF($BI$3="暦月",SUM(AA20:BE20),""))</f>
        <v>0</v>
      </c>
      <c r="BG20" s="263"/>
      <c r="BH20" s="264">
        <f>IF($BI$3="４週",BF20/4,IF($BI$3="暦月",(BF20/($BI$8/7)),""))</f>
        <v>0</v>
      </c>
      <c r="BI20" s="263"/>
      <c r="BJ20" s="201"/>
      <c r="BK20" s="202"/>
      <c r="BL20" s="202"/>
      <c r="BM20" s="202"/>
      <c r="BN20" s="203"/>
    </row>
    <row r="21" spans="2:66" ht="20.25" customHeight="1" x14ac:dyDescent="0.4">
      <c r="B21" s="214">
        <f>B19+1</f>
        <v>3</v>
      </c>
      <c r="C21" s="216"/>
      <c r="D21" s="218"/>
      <c r="E21" s="219"/>
      <c r="F21" s="220"/>
      <c r="G21" s="222"/>
      <c r="H21" s="223"/>
      <c r="I21" s="156"/>
      <c r="J21" s="157"/>
      <c r="K21" s="156"/>
      <c r="L21" s="157"/>
      <c r="M21" s="226"/>
      <c r="N21" s="227"/>
      <c r="O21" s="230"/>
      <c r="P21" s="231"/>
      <c r="Q21" s="231"/>
      <c r="R21" s="223"/>
      <c r="S21" s="204"/>
      <c r="T21" s="205"/>
      <c r="U21" s="205"/>
      <c r="V21" s="205"/>
      <c r="W21" s="206"/>
      <c r="X21" s="111" t="s">
        <v>18</v>
      </c>
      <c r="Y21" s="112"/>
      <c r="Z21" s="113"/>
      <c r="AA21" s="101"/>
      <c r="AB21" s="102"/>
      <c r="AC21" s="102"/>
      <c r="AD21" s="102"/>
      <c r="AE21" s="102"/>
      <c r="AF21" s="102"/>
      <c r="AG21" s="103"/>
      <c r="AH21" s="101"/>
      <c r="AI21" s="102"/>
      <c r="AJ21" s="102"/>
      <c r="AK21" s="102"/>
      <c r="AL21" s="102"/>
      <c r="AM21" s="102"/>
      <c r="AN21" s="103"/>
      <c r="AO21" s="101"/>
      <c r="AP21" s="102"/>
      <c r="AQ21" s="102"/>
      <c r="AR21" s="102"/>
      <c r="AS21" s="102"/>
      <c r="AT21" s="102"/>
      <c r="AU21" s="103"/>
      <c r="AV21" s="101"/>
      <c r="AW21" s="102"/>
      <c r="AX21" s="102"/>
      <c r="AY21" s="102"/>
      <c r="AZ21" s="102"/>
      <c r="BA21" s="102"/>
      <c r="BB21" s="103"/>
      <c r="BC21" s="101"/>
      <c r="BD21" s="102"/>
      <c r="BE21" s="104"/>
      <c r="BF21" s="207"/>
      <c r="BG21" s="208"/>
      <c r="BH21" s="209"/>
      <c r="BI21" s="210"/>
      <c r="BJ21" s="198"/>
      <c r="BK21" s="199"/>
      <c r="BL21" s="199"/>
      <c r="BM21" s="199"/>
      <c r="BN21" s="200"/>
    </row>
    <row r="22" spans="2:66" ht="20.25" customHeight="1" x14ac:dyDescent="0.4">
      <c r="B22" s="215"/>
      <c r="C22" s="217"/>
      <c r="D22" s="221"/>
      <c r="E22" s="219"/>
      <c r="F22" s="220"/>
      <c r="G22" s="265"/>
      <c r="H22" s="266"/>
      <c r="I22" s="156"/>
      <c r="J22" s="157">
        <f>G21</f>
        <v>0</v>
      </c>
      <c r="K22" s="156"/>
      <c r="L22" s="157">
        <f>M21</f>
        <v>0</v>
      </c>
      <c r="M22" s="267"/>
      <c r="N22" s="268"/>
      <c r="O22" s="269"/>
      <c r="P22" s="270"/>
      <c r="Q22" s="270"/>
      <c r="R22" s="266"/>
      <c r="S22" s="204"/>
      <c r="T22" s="205"/>
      <c r="U22" s="205"/>
      <c r="V22" s="205"/>
      <c r="W22" s="206"/>
      <c r="X22" s="108" t="s">
        <v>237</v>
      </c>
      <c r="Y22" s="109"/>
      <c r="Z22" s="110"/>
      <c r="AA22" s="166" t="str">
        <f>IF(AA21="","",VLOOKUP(AA21,シフト記号表!$C$6:$L$47,10,FALSE))</f>
        <v/>
      </c>
      <c r="AB22" s="167" t="str">
        <f>IF(AB21="","",VLOOKUP(AB21,シフト記号表!$C$6:$L$47,10,FALSE))</f>
        <v/>
      </c>
      <c r="AC22" s="167" t="str">
        <f>IF(AC21="","",VLOOKUP(AC21,シフト記号表!$C$6:$L$47,10,FALSE))</f>
        <v/>
      </c>
      <c r="AD22" s="167" t="str">
        <f>IF(AD21="","",VLOOKUP(AD21,シフト記号表!$C$6:$L$47,10,FALSE))</f>
        <v/>
      </c>
      <c r="AE22" s="167" t="str">
        <f>IF(AE21="","",VLOOKUP(AE21,シフト記号表!$C$6:$L$47,10,FALSE))</f>
        <v/>
      </c>
      <c r="AF22" s="167" t="str">
        <f>IF(AF21="","",VLOOKUP(AF21,シフト記号表!$C$6:$L$47,10,FALSE))</f>
        <v/>
      </c>
      <c r="AG22" s="168" t="str">
        <f>IF(AG21="","",VLOOKUP(AG21,シフト記号表!$C$6:$L$47,10,FALSE))</f>
        <v/>
      </c>
      <c r="AH22" s="166" t="str">
        <f>IF(AH21="","",VLOOKUP(AH21,シフト記号表!$C$6:$L$47,10,FALSE))</f>
        <v/>
      </c>
      <c r="AI22" s="167" t="str">
        <f>IF(AI21="","",VLOOKUP(AI21,シフト記号表!$C$6:$L$47,10,FALSE))</f>
        <v/>
      </c>
      <c r="AJ22" s="167" t="str">
        <f>IF(AJ21="","",VLOOKUP(AJ21,シフト記号表!$C$6:$L$47,10,FALSE))</f>
        <v/>
      </c>
      <c r="AK22" s="167" t="str">
        <f>IF(AK21="","",VLOOKUP(AK21,シフト記号表!$C$6:$L$47,10,FALSE))</f>
        <v/>
      </c>
      <c r="AL22" s="167" t="str">
        <f>IF(AL21="","",VLOOKUP(AL21,シフト記号表!$C$6:$L$47,10,FALSE))</f>
        <v/>
      </c>
      <c r="AM22" s="167" t="str">
        <f>IF(AM21="","",VLOOKUP(AM21,シフト記号表!$C$6:$L$47,10,FALSE))</f>
        <v/>
      </c>
      <c r="AN22" s="168" t="str">
        <f>IF(AN21="","",VLOOKUP(AN21,シフト記号表!$C$6:$L$47,10,FALSE))</f>
        <v/>
      </c>
      <c r="AO22" s="166" t="str">
        <f>IF(AO21="","",VLOOKUP(AO21,シフト記号表!$C$6:$L$47,10,FALSE))</f>
        <v/>
      </c>
      <c r="AP22" s="167" t="str">
        <f>IF(AP21="","",VLOOKUP(AP21,シフト記号表!$C$6:$L$47,10,FALSE))</f>
        <v/>
      </c>
      <c r="AQ22" s="167" t="str">
        <f>IF(AQ21="","",VLOOKUP(AQ21,シフト記号表!$C$6:$L$47,10,FALSE))</f>
        <v/>
      </c>
      <c r="AR22" s="167" t="str">
        <f>IF(AR21="","",VLOOKUP(AR21,シフト記号表!$C$6:$L$47,10,FALSE))</f>
        <v/>
      </c>
      <c r="AS22" s="167" t="str">
        <f>IF(AS21="","",VLOOKUP(AS21,シフト記号表!$C$6:$L$47,10,FALSE))</f>
        <v/>
      </c>
      <c r="AT22" s="167" t="str">
        <f>IF(AT21="","",VLOOKUP(AT21,シフト記号表!$C$6:$L$47,10,FALSE))</f>
        <v/>
      </c>
      <c r="AU22" s="168" t="str">
        <f>IF(AU21="","",VLOOKUP(AU21,シフト記号表!$C$6:$L$47,10,FALSE))</f>
        <v/>
      </c>
      <c r="AV22" s="166" t="str">
        <f>IF(AV21="","",VLOOKUP(AV21,シフト記号表!$C$6:$L$47,10,FALSE))</f>
        <v/>
      </c>
      <c r="AW22" s="167" t="str">
        <f>IF(AW21="","",VLOOKUP(AW21,シフト記号表!$C$6:$L$47,10,FALSE))</f>
        <v/>
      </c>
      <c r="AX22" s="167" t="str">
        <f>IF(AX21="","",VLOOKUP(AX21,シフト記号表!$C$6:$L$47,10,FALSE))</f>
        <v/>
      </c>
      <c r="AY22" s="167" t="str">
        <f>IF(AY21="","",VLOOKUP(AY21,シフト記号表!$C$6:$L$47,10,FALSE))</f>
        <v/>
      </c>
      <c r="AZ22" s="167" t="str">
        <f>IF(AZ21="","",VLOOKUP(AZ21,シフト記号表!$C$6:$L$47,10,FALSE))</f>
        <v/>
      </c>
      <c r="BA22" s="167" t="str">
        <f>IF(BA21="","",VLOOKUP(BA21,シフト記号表!$C$6:$L$47,10,FALSE))</f>
        <v/>
      </c>
      <c r="BB22" s="168" t="str">
        <f>IF(BB21="","",VLOOKUP(BB21,シフト記号表!$C$6:$L$47,10,FALSE))</f>
        <v/>
      </c>
      <c r="BC22" s="166" t="str">
        <f>IF(BC21="","",VLOOKUP(BC21,シフト記号表!$C$6:$L$47,10,FALSE))</f>
        <v/>
      </c>
      <c r="BD22" s="167" t="str">
        <f>IF(BD21="","",VLOOKUP(BD21,シフト記号表!$C$6:$L$47,10,FALSE))</f>
        <v/>
      </c>
      <c r="BE22" s="167" t="str">
        <f>IF(BE21="","",VLOOKUP(BE21,シフト記号表!$C$6:$L$47,10,FALSE))</f>
        <v/>
      </c>
      <c r="BF22" s="262">
        <f>IF($BI$3="４週",SUM(AA22:BB22),IF($BI$3="暦月",SUM(AA22:BE22),""))</f>
        <v>0</v>
      </c>
      <c r="BG22" s="263"/>
      <c r="BH22" s="264">
        <f>IF($BI$3="４週",BF22/4,IF($BI$3="暦月",(BF22/($BI$8/7)),""))</f>
        <v>0</v>
      </c>
      <c r="BI22" s="263"/>
      <c r="BJ22" s="201"/>
      <c r="BK22" s="202"/>
      <c r="BL22" s="202"/>
      <c r="BM22" s="202"/>
      <c r="BN22" s="203"/>
    </row>
    <row r="23" spans="2:66" ht="20.25" customHeight="1" x14ac:dyDescent="0.4">
      <c r="B23" s="214">
        <f>B21+1</f>
        <v>4</v>
      </c>
      <c r="C23" s="216"/>
      <c r="D23" s="218"/>
      <c r="E23" s="219"/>
      <c r="F23" s="220"/>
      <c r="G23" s="222"/>
      <c r="H23" s="223"/>
      <c r="I23" s="156"/>
      <c r="J23" s="157"/>
      <c r="K23" s="156"/>
      <c r="L23" s="157"/>
      <c r="M23" s="226"/>
      <c r="N23" s="227"/>
      <c r="O23" s="230"/>
      <c r="P23" s="231"/>
      <c r="Q23" s="231"/>
      <c r="R23" s="223"/>
      <c r="S23" s="204"/>
      <c r="T23" s="205"/>
      <c r="U23" s="205"/>
      <c r="V23" s="205"/>
      <c r="W23" s="206"/>
      <c r="X23" s="111" t="s">
        <v>18</v>
      </c>
      <c r="Y23" s="112"/>
      <c r="Z23" s="113"/>
      <c r="AA23" s="101"/>
      <c r="AB23" s="102"/>
      <c r="AC23" s="102"/>
      <c r="AD23" s="102"/>
      <c r="AE23" s="102"/>
      <c r="AF23" s="102"/>
      <c r="AG23" s="103"/>
      <c r="AH23" s="101"/>
      <c r="AI23" s="102"/>
      <c r="AJ23" s="102"/>
      <c r="AK23" s="102"/>
      <c r="AL23" s="102"/>
      <c r="AM23" s="102"/>
      <c r="AN23" s="103"/>
      <c r="AO23" s="101"/>
      <c r="AP23" s="102"/>
      <c r="AQ23" s="102"/>
      <c r="AR23" s="102"/>
      <c r="AS23" s="102"/>
      <c r="AT23" s="102"/>
      <c r="AU23" s="103"/>
      <c r="AV23" s="101"/>
      <c r="AW23" s="102"/>
      <c r="AX23" s="102"/>
      <c r="AY23" s="102"/>
      <c r="AZ23" s="102"/>
      <c r="BA23" s="102"/>
      <c r="BB23" s="103"/>
      <c r="BC23" s="101"/>
      <c r="BD23" s="102"/>
      <c r="BE23" s="104"/>
      <c r="BF23" s="207"/>
      <c r="BG23" s="208"/>
      <c r="BH23" s="209"/>
      <c r="BI23" s="210"/>
      <c r="BJ23" s="198"/>
      <c r="BK23" s="199"/>
      <c r="BL23" s="199"/>
      <c r="BM23" s="199"/>
      <c r="BN23" s="200"/>
    </row>
    <row r="24" spans="2:66" ht="20.25" customHeight="1" x14ac:dyDescent="0.4">
      <c r="B24" s="215"/>
      <c r="C24" s="217"/>
      <c r="D24" s="221"/>
      <c r="E24" s="219"/>
      <c r="F24" s="220"/>
      <c r="G24" s="265"/>
      <c r="H24" s="266"/>
      <c r="I24" s="156"/>
      <c r="J24" s="157">
        <f>G23</f>
        <v>0</v>
      </c>
      <c r="K24" s="156"/>
      <c r="L24" s="157">
        <f>M23</f>
        <v>0</v>
      </c>
      <c r="M24" s="267"/>
      <c r="N24" s="268"/>
      <c r="O24" s="269"/>
      <c r="P24" s="270"/>
      <c r="Q24" s="270"/>
      <c r="R24" s="266"/>
      <c r="S24" s="204"/>
      <c r="T24" s="205"/>
      <c r="U24" s="205"/>
      <c r="V24" s="205"/>
      <c r="W24" s="206"/>
      <c r="X24" s="108" t="s">
        <v>237</v>
      </c>
      <c r="Y24" s="109"/>
      <c r="Z24" s="110"/>
      <c r="AA24" s="166" t="str">
        <f>IF(AA23="","",VLOOKUP(AA23,シフト記号表!$C$6:$L$47,10,FALSE))</f>
        <v/>
      </c>
      <c r="AB24" s="167" t="str">
        <f>IF(AB23="","",VLOOKUP(AB23,シフト記号表!$C$6:$L$47,10,FALSE))</f>
        <v/>
      </c>
      <c r="AC24" s="167" t="str">
        <f>IF(AC23="","",VLOOKUP(AC23,シフト記号表!$C$6:$L$47,10,FALSE))</f>
        <v/>
      </c>
      <c r="AD24" s="167" t="str">
        <f>IF(AD23="","",VLOOKUP(AD23,シフト記号表!$C$6:$L$47,10,FALSE))</f>
        <v/>
      </c>
      <c r="AE24" s="167" t="str">
        <f>IF(AE23="","",VLOOKUP(AE23,シフト記号表!$C$6:$L$47,10,FALSE))</f>
        <v/>
      </c>
      <c r="AF24" s="167" t="str">
        <f>IF(AF23="","",VLOOKUP(AF23,シフト記号表!$C$6:$L$47,10,FALSE))</f>
        <v/>
      </c>
      <c r="AG24" s="168" t="str">
        <f>IF(AG23="","",VLOOKUP(AG23,シフト記号表!$C$6:$L$47,10,FALSE))</f>
        <v/>
      </c>
      <c r="AH24" s="166" t="str">
        <f>IF(AH23="","",VLOOKUP(AH23,シフト記号表!$C$6:$L$47,10,FALSE))</f>
        <v/>
      </c>
      <c r="AI24" s="167" t="str">
        <f>IF(AI23="","",VLOOKUP(AI23,シフト記号表!$C$6:$L$47,10,FALSE))</f>
        <v/>
      </c>
      <c r="AJ24" s="167" t="str">
        <f>IF(AJ23="","",VLOOKUP(AJ23,シフト記号表!$C$6:$L$47,10,FALSE))</f>
        <v/>
      </c>
      <c r="AK24" s="167" t="str">
        <f>IF(AK23="","",VLOOKUP(AK23,シフト記号表!$C$6:$L$47,10,FALSE))</f>
        <v/>
      </c>
      <c r="AL24" s="167" t="str">
        <f>IF(AL23="","",VLOOKUP(AL23,シフト記号表!$C$6:$L$47,10,FALSE))</f>
        <v/>
      </c>
      <c r="AM24" s="167" t="str">
        <f>IF(AM23="","",VLOOKUP(AM23,シフト記号表!$C$6:$L$47,10,FALSE))</f>
        <v/>
      </c>
      <c r="AN24" s="168" t="str">
        <f>IF(AN23="","",VLOOKUP(AN23,シフト記号表!$C$6:$L$47,10,FALSE))</f>
        <v/>
      </c>
      <c r="AO24" s="166" t="str">
        <f>IF(AO23="","",VLOOKUP(AO23,シフト記号表!$C$6:$L$47,10,FALSE))</f>
        <v/>
      </c>
      <c r="AP24" s="167" t="str">
        <f>IF(AP23="","",VLOOKUP(AP23,シフト記号表!$C$6:$L$47,10,FALSE))</f>
        <v/>
      </c>
      <c r="AQ24" s="167" t="str">
        <f>IF(AQ23="","",VLOOKUP(AQ23,シフト記号表!$C$6:$L$47,10,FALSE))</f>
        <v/>
      </c>
      <c r="AR24" s="167" t="str">
        <f>IF(AR23="","",VLOOKUP(AR23,シフト記号表!$C$6:$L$47,10,FALSE))</f>
        <v/>
      </c>
      <c r="AS24" s="167" t="str">
        <f>IF(AS23="","",VLOOKUP(AS23,シフト記号表!$C$6:$L$47,10,FALSE))</f>
        <v/>
      </c>
      <c r="AT24" s="167" t="str">
        <f>IF(AT23="","",VLOOKUP(AT23,シフト記号表!$C$6:$L$47,10,FALSE))</f>
        <v/>
      </c>
      <c r="AU24" s="168" t="str">
        <f>IF(AU23="","",VLOOKUP(AU23,シフト記号表!$C$6:$L$47,10,FALSE))</f>
        <v/>
      </c>
      <c r="AV24" s="166" t="str">
        <f>IF(AV23="","",VLOOKUP(AV23,シフト記号表!$C$6:$L$47,10,FALSE))</f>
        <v/>
      </c>
      <c r="AW24" s="167" t="str">
        <f>IF(AW23="","",VLOOKUP(AW23,シフト記号表!$C$6:$L$47,10,FALSE))</f>
        <v/>
      </c>
      <c r="AX24" s="167" t="str">
        <f>IF(AX23="","",VLOOKUP(AX23,シフト記号表!$C$6:$L$47,10,FALSE))</f>
        <v/>
      </c>
      <c r="AY24" s="167" t="str">
        <f>IF(AY23="","",VLOOKUP(AY23,シフト記号表!$C$6:$L$47,10,FALSE))</f>
        <v/>
      </c>
      <c r="AZ24" s="167" t="str">
        <f>IF(AZ23="","",VLOOKUP(AZ23,シフト記号表!$C$6:$L$47,10,FALSE))</f>
        <v/>
      </c>
      <c r="BA24" s="167" t="str">
        <f>IF(BA23="","",VLOOKUP(BA23,シフト記号表!$C$6:$L$47,10,FALSE))</f>
        <v/>
      </c>
      <c r="BB24" s="168" t="str">
        <f>IF(BB23="","",VLOOKUP(BB23,シフト記号表!$C$6:$L$47,10,FALSE))</f>
        <v/>
      </c>
      <c r="BC24" s="166" t="str">
        <f>IF(BC23="","",VLOOKUP(BC23,シフト記号表!$C$6:$L$47,10,FALSE))</f>
        <v/>
      </c>
      <c r="BD24" s="167" t="str">
        <f>IF(BD23="","",VLOOKUP(BD23,シフト記号表!$C$6:$L$47,10,FALSE))</f>
        <v/>
      </c>
      <c r="BE24" s="167" t="str">
        <f>IF(BE23="","",VLOOKUP(BE23,シフト記号表!$C$6:$L$47,10,FALSE))</f>
        <v/>
      </c>
      <c r="BF24" s="262">
        <f>IF($BI$3="４週",SUM(AA24:BB24),IF($BI$3="暦月",SUM(AA24:BE24),""))</f>
        <v>0</v>
      </c>
      <c r="BG24" s="263"/>
      <c r="BH24" s="264">
        <f>IF($BI$3="４週",BF24/4,IF($BI$3="暦月",(BF24/($BI$8/7)),""))</f>
        <v>0</v>
      </c>
      <c r="BI24" s="263"/>
      <c r="BJ24" s="201"/>
      <c r="BK24" s="202"/>
      <c r="BL24" s="202"/>
      <c r="BM24" s="202"/>
      <c r="BN24" s="203"/>
    </row>
    <row r="25" spans="2:66" ht="20.25" customHeight="1" x14ac:dyDescent="0.4">
      <c r="B25" s="214">
        <f>B23+1</f>
        <v>5</v>
      </c>
      <c r="C25" s="216"/>
      <c r="D25" s="218"/>
      <c r="E25" s="219"/>
      <c r="F25" s="220"/>
      <c r="G25" s="222"/>
      <c r="H25" s="223"/>
      <c r="I25" s="156"/>
      <c r="J25" s="157"/>
      <c r="K25" s="156"/>
      <c r="L25" s="157"/>
      <c r="M25" s="226"/>
      <c r="N25" s="227"/>
      <c r="O25" s="230"/>
      <c r="P25" s="231"/>
      <c r="Q25" s="231"/>
      <c r="R25" s="223"/>
      <c r="S25" s="204"/>
      <c r="T25" s="205"/>
      <c r="U25" s="205"/>
      <c r="V25" s="205"/>
      <c r="W25" s="206"/>
      <c r="X25" s="111" t="s">
        <v>18</v>
      </c>
      <c r="Y25" s="112"/>
      <c r="Z25" s="113"/>
      <c r="AA25" s="101"/>
      <c r="AB25" s="102"/>
      <c r="AC25" s="102"/>
      <c r="AD25" s="102"/>
      <c r="AE25" s="102"/>
      <c r="AF25" s="102"/>
      <c r="AG25" s="103"/>
      <c r="AH25" s="101"/>
      <c r="AI25" s="102"/>
      <c r="AJ25" s="102"/>
      <c r="AK25" s="102"/>
      <c r="AL25" s="102"/>
      <c r="AM25" s="102"/>
      <c r="AN25" s="103"/>
      <c r="AO25" s="101"/>
      <c r="AP25" s="102"/>
      <c r="AQ25" s="102"/>
      <c r="AR25" s="102"/>
      <c r="AS25" s="102"/>
      <c r="AT25" s="102"/>
      <c r="AU25" s="103"/>
      <c r="AV25" s="101"/>
      <c r="AW25" s="102"/>
      <c r="AX25" s="102"/>
      <c r="AY25" s="102"/>
      <c r="AZ25" s="102"/>
      <c r="BA25" s="102"/>
      <c r="BB25" s="103"/>
      <c r="BC25" s="101"/>
      <c r="BD25" s="102"/>
      <c r="BE25" s="104"/>
      <c r="BF25" s="207"/>
      <c r="BG25" s="208"/>
      <c r="BH25" s="209"/>
      <c r="BI25" s="210"/>
      <c r="BJ25" s="198"/>
      <c r="BK25" s="199"/>
      <c r="BL25" s="199"/>
      <c r="BM25" s="199"/>
      <c r="BN25" s="200"/>
    </row>
    <row r="26" spans="2:66" ht="20.25" customHeight="1" x14ac:dyDescent="0.4">
      <c r="B26" s="215"/>
      <c r="C26" s="217"/>
      <c r="D26" s="221"/>
      <c r="E26" s="219"/>
      <c r="F26" s="220"/>
      <c r="G26" s="265"/>
      <c r="H26" s="266"/>
      <c r="I26" s="156"/>
      <c r="J26" s="157">
        <f>G25</f>
        <v>0</v>
      </c>
      <c r="K26" s="156"/>
      <c r="L26" s="157">
        <f>M25</f>
        <v>0</v>
      </c>
      <c r="M26" s="267"/>
      <c r="N26" s="268"/>
      <c r="O26" s="269"/>
      <c r="P26" s="270"/>
      <c r="Q26" s="270"/>
      <c r="R26" s="266"/>
      <c r="S26" s="204"/>
      <c r="T26" s="205"/>
      <c r="U26" s="205"/>
      <c r="V26" s="205"/>
      <c r="W26" s="206"/>
      <c r="X26" s="180" t="s">
        <v>237</v>
      </c>
      <c r="Y26" s="116"/>
      <c r="Z26" s="181"/>
      <c r="AA26" s="166" t="str">
        <f>IF(AA25="","",VLOOKUP(AA25,シフト記号表!$C$6:$L$47,10,FALSE))</f>
        <v/>
      </c>
      <c r="AB26" s="167" t="str">
        <f>IF(AB25="","",VLOOKUP(AB25,シフト記号表!$C$6:$L$47,10,FALSE))</f>
        <v/>
      </c>
      <c r="AC26" s="167" t="str">
        <f>IF(AC25="","",VLOOKUP(AC25,シフト記号表!$C$6:$L$47,10,FALSE))</f>
        <v/>
      </c>
      <c r="AD26" s="167" t="str">
        <f>IF(AD25="","",VLOOKUP(AD25,シフト記号表!$C$6:$L$47,10,FALSE))</f>
        <v/>
      </c>
      <c r="AE26" s="167" t="str">
        <f>IF(AE25="","",VLOOKUP(AE25,シフト記号表!$C$6:$L$47,10,FALSE))</f>
        <v/>
      </c>
      <c r="AF26" s="167" t="str">
        <f>IF(AF25="","",VLOOKUP(AF25,シフト記号表!$C$6:$L$47,10,FALSE))</f>
        <v/>
      </c>
      <c r="AG26" s="168" t="str">
        <f>IF(AG25="","",VLOOKUP(AG25,シフト記号表!$C$6:$L$47,10,FALSE))</f>
        <v/>
      </c>
      <c r="AH26" s="166" t="str">
        <f>IF(AH25="","",VLOOKUP(AH25,シフト記号表!$C$6:$L$47,10,FALSE))</f>
        <v/>
      </c>
      <c r="AI26" s="167" t="str">
        <f>IF(AI25="","",VLOOKUP(AI25,シフト記号表!$C$6:$L$47,10,FALSE))</f>
        <v/>
      </c>
      <c r="AJ26" s="167" t="str">
        <f>IF(AJ25="","",VLOOKUP(AJ25,シフト記号表!$C$6:$L$47,10,FALSE))</f>
        <v/>
      </c>
      <c r="AK26" s="167" t="str">
        <f>IF(AK25="","",VLOOKUP(AK25,シフト記号表!$C$6:$L$47,10,FALSE))</f>
        <v/>
      </c>
      <c r="AL26" s="167" t="str">
        <f>IF(AL25="","",VLOOKUP(AL25,シフト記号表!$C$6:$L$47,10,FALSE))</f>
        <v/>
      </c>
      <c r="AM26" s="167" t="str">
        <f>IF(AM25="","",VLOOKUP(AM25,シフト記号表!$C$6:$L$47,10,FALSE))</f>
        <v/>
      </c>
      <c r="AN26" s="168" t="str">
        <f>IF(AN25="","",VLOOKUP(AN25,シフト記号表!$C$6:$L$47,10,FALSE))</f>
        <v/>
      </c>
      <c r="AO26" s="166" t="str">
        <f>IF(AO25="","",VLOOKUP(AO25,シフト記号表!$C$6:$L$47,10,FALSE))</f>
        <v/>
      </c>
      <c r="AP26" s="167" t="str">
        <f>IF(AP25="","",VLOOKUP(AP25,シフト記号表!$C$6:$L$47,10,FALSE))</f>
        <v/>
      </c>
      <c r="AQ26" s="167" t="str">
        <f>IF(AQ25="","",VLOOKUP(AQ25,シフト記号表!$C$6:$L$47,10,FALSE))</f>
        <v/>
      </c>
      <c r="AR26" s="167" t="str">
        <f>IF(AR25="","",VLOOKUP(AR25,シフト記号表!$C$6:$L$47,10,FALSE))</f>
        <v/>
      </c>
      <c r="AS26" s="167" t="str">
        <f>IF(AS25="","",VLOOKUP(AS25,シフト記号表!$C$6:$L$47,10,FALSE))</f>
        <v/>
      </c>
      <c r="AT26" s="167" t="str">
        <f>IF(AT25="","",VLOOKUP(AT25,シフト記号表!$C$6:$L$47,10,FALSE))</f>
        <v/>
      </c>
      <c r="AU26" s="168" t="str">
        <f>IF(AU25="","",VLOOKUP(AU25,シフト記号表!$C$6:$L$47,10,FALSE))</f>
        <v/>
      </c>
      <c r="AV26" s="166" t="str">
        <f>IF(AV25="","",VLOOKUP(AV25,シフト記号表!$C$6:$L$47,10,FALSE))</f>
        <v/>
      </c>
      <c r="AW26" s="167" t="str">
        <f>IF(AW25="","",VLOOKUP(AW25,シフト記号表!$C$6:$L$47,10,FALSE))</f>
        <v/>
      </c>
      <c r="AX26" s="167" t="str">
        <f>IF(AX25="","",VLOOKUP(AX25,シフト記号表!$C$6:$L$47,10,FALSE))</f>
        <v/>
      </c>
      <c r="AY26" s="167" t="str">
        <f>IF(AY25="","",VLOOKUP(AY25,シフト記号表!$C$6:$L$47,10,FALSE))</f>
        <v/>
      </c>
      <c r="AZ26" s="167" t="str">
        <f>IF(AZ25="","",VLOOKUP(AZ25,シフト記号表!$C$6:$L$47,10,FALSE))</f>
        <v/>
      </c>
      <c r="BA26" s="167" t="str">
        <f>IF(BA25="","",VLOOKUP(BA25,シフト記号表!$C$6:$L$47,10,FALSE))</f>
        <v/>
      </c>
      <c r="BB26" s="168" t="str">
        <f>IF(BB25="","",VLOOKUP(BB25,シフト記号表!$C$6:$L$47,10,FALSE))</f>
        <v/>
      </c>
      <c r="BC26" s="166" t="str">
        <f>IF(BC25="","",VLOOKUP(BC25,シフト記号表!$C$6:$L$47,10,FALSE))</f>
        <v/>
      </c>
      <c r="BD26" s="167" t="str">
        <f>IF(BD25="","",VLOOKUP(BD25,シフト記号表!$C$6:$L$47,10,FALSE))</f>
        <v/>
      </c>
      <c r="BE26" s="167" t="str">
        <f>IF(BE25="","",VLOOKUP(BE25,シフト記号表!$C$6:$L$47,10,FALSE))</f>
        <v/>
      </c>
      <c r="BF26" s="262">
        <f>IF($BI$3="４週",SUM(AA26:BB26),IF($BI$3="暦月",SUM(AA26:BE26),""))</f>
        <v>0</v>
      </c>
      <c r="BG26" s="263"/>
      <c r="BH26" s="264">
        <f>IF($BI$3="４週",BF26/4,IF($BI$3="暦月",(BF26/($BI$8/7)),""))</f>
        <v>0</v>
      </c>
      <c r="BI26" s="263"/>
      <c r="BJ26" s="201"/>
      <c r="BK26" s="202"/>
      <c r="BL26" s="202"/>
      <c r="BM26" s="202"/>
      <c r="BN26" s="203"/>
    </row>
    <row r="27" spans="2:66" ht="20.25" customHeight="1" x14ac:dyDescent="0.4">
      <c r="B27" s="214">
        <f>B25+1</f>
        <v>6</v>
      </c>
      <c r="C27" s="216"/>
      <c r="D27" s="218"/>
      <c r="E27" s="219"/>
      <c r="F27" s="220"/>
      <c r="G27" s="222"/>
      <c r="H27" s="223"/>
      <c r="I27" s="156"/>
      <c r="J27" s="157"/>
      <c r="K27" s="156"/>
      <c r="L27" s="157"/>
      <c r="M27" s="226"/>
      <c r="N27" s="227"/>
      <c r="O27" s="230"/>
      <c r="P27" s="231"/>
      <c r="Q27" s="231"/>
      <c r="R27" s="223"/>
      <c r="S27" s="204"/>
      <c r="T27" s="205"/>
      <c r="U27" s="205"/>
      <c r="V27" s="205"/>
      <c r="W27" s="206"/>
      <c r="X27" s="179" t="s">
        <v>18</v>
      </c>
      <c r="Y27" s="114"/>
      <c r="Z27" s="115"/>
      <c r="AA27" s="101"/>
      <c r="AB27" s="102"/>
      <c r="AC27" s="102"/>
      <c r="AD27" s="102"/>
      <c r="AE27" s="102"/>
      <c r="AF27" s="102"/>
      <c r="AG27" s="103"/>
      <c r="AH27" s="101"/>
      <c r="AI27" s="102"/>
      <c r="AJ27" s="102"/>
      <c r="AK27" s="102"/>
      <c r="AL27" s="102"/>
      <c r="AM27" s="102"/>
      <c r="AN27" s="103"/>
      <c r="AO27" s="101"/>
      <c r="AP27" s="102"/>
      <c r="AQ27" s="102"/>
      <c r="AR27" s="102"/>
      <c r="AS27" s="102"/>
      <c r="AT27" s="102"/>
      <c r="AU27" s="103"/>
      <c r="AV27" s="101"/>
      <c r="AW27" s="102"/>
      <c r="AX27" s="102"/>
      <c r="AY27" s="102"/>
      <c r="AZ27" s="102"/>
      <c r="BA27" s="102"/>
      <c r="BB27" s="103"/>
      <c r="BC27" s="101"/>
      <c r="BD27" s="102"/>
      <c r="BE27" s="104"/>
      <c r="BF27" s="207"/>
      <c r="BG27" s="208"/>
      <c r="BH27" s="209"/>
      <c r="BI27" s="210"/>
      <c r="BJ27" s="198"/>
      <c r="BK27" s="199"/>
      <c r="BL27" s="199"/>
      <c r="BM27" s="199"/>
      <c r="BN27" s="200"/>
    </row>
    <row r="28" spans="2:66" ht="20.25" customHeight="1" x14ac:dyDescent="0.4">
      <c r="B28" s="215"/>
      <c r="C28" s="217"/>
      <c r="D28" s="221"/>
      <c r="E28" s="219"/>
      <c r="F28" s="220"/>
      <c r="G28" s="265"/>
      <c r="H28" s="266"/>
      <c r="I28" s="156"/>
      <c r="J28" s="157">
        <f>G27</f>
        <v>0</v>
      </c>
      <c r="K28" s="156"/>
      <c r="L28" s="157">
        <f>M27</f>
        <v>0</v>
      </c>
      <c r="M28" s="267"/>
      <c r="N28" s="268"/>
      <c r="O28" s="269"/>
      <c r="P28" s="270"/>
      <c r="Q28" s="270"/>
      <c r="R28" s="266"/>
      <c r="S28" s="204"/>
      <c r="T28" s="205"/>
      <c r="U28" s="205"/>
      <c r="V28" s="205"/>
      <c r="W28" s="206"/>
      <c r="X28" s="108" t="s">
        <v>237</v>
      </c>
      <c r="Y28" s="109"/>
      <c r="Z28" s="110"/>
      <c r="AA28" s="166" t="str">
        <f>IF(AA27="","",VLOOKUP(AA27,シフト記号表!$C$6:$L$47,10,FALSE))</f>
        <v/>
      </c>
      <c r="AB28" s="167" t="str">
        <f>IF(AB27="","",VLOOKUP(AB27,シフト記号表!$C$6:$L$47,10,FALSE))</f>
        <v/>
      </c>
      <c r="AC28" s="167" t="str">
        <f>IF(AC27="","",VLOOKUP(AC27,シフト記号表!$C$6:$L$47,10,FALSE))</f>
        <v/>
      </c>
      <c r="AD28" s="167" t="str">
        <f>IF(AD27="","",VLOOKUP(AD27,シフト記号表!$C$6:$L$47,10,FALSE))</f>
        <v/>
      </c>
      <c r="AE28" s="167" t="str">
        <f>IF(AE27="","",VLOOKUP(AE27,シフト記号表!$C$6:$L$47,10,FALSE))</f>
        <v/>
      </c>
      <c r="AF28" s="167" t="str">
        <f>IF(AF27="","",VLOOKUP(AF27,シフト記号表!$C$6:$L$47,10,FALSE))</f>
        <v/>
      </c>
      <c r="AG28" s="168" t="str">
        <f>IF(AG27="","",VLOOKUP(AG27,シフト記号表!$C$6:$L$47,10,FALSE))</f>
        <v/>
      </c>
      <c r="AH28" s="166" t="str">
        <f>IF(AH27="","",VLOOKUP(AH27,シフト記号表!$C$6:$L$47,10,FALSE))</f>
        <v/>
      </c>
      <c r="AI28" s="167" t="str">
        <f>IF(AI27="","",VLOOKUP(AI27,シフト記号表!$C$6:$L$47,10,FALSE))</f>
        <v/>
      </c>
      <c r="AJ28" s="167" t="str">
        <f>IF(AJ27="","",VLOOKUP(AJ27,シフト記号表!$C$6:$L$47,10,FALSE))</f>
        <v/>
      </c>
      <c r="AK28" s="167" t="str">
        <f>IF(AK27="","",VLOOKUP(AK27,シフト記号表!$C$6:$L$47,10,FALSE))</f>
        <v/>
      </c>
      <c r="AL28" s="167" t="str">
        <f>IF(AL27="","",VLOOKUP(AL27,シフト記号表!$C$6:$L$47,10,FALSE))</f>
        <v/>
      </c>
      <c r="AM28" s="167" t="str">
        <f>IF(AM27="","",VLOOKUP(AM27,シフト記号表!$C$6:$L$47,10,FALSE))</f>
        <v/>
      </c>
      <c r="AN28" s="168" t="str">
        <f>IF(AN27="","",VLOOKUP(AN27,シフト記号表!$C$6:$L$47,10,FALSE))</f>
        <v/>
      </c>
      <c r="AO28" s="166" t="str">
        <f>IF(AO27="","",VLOOKUP(AO27,シフト記号表!$C$6:$L$47,10,FALSE))</f>
        <v/>
      </c>
      <c r="AP28" s="167" t="str">
        <f>IF(AP27="","",VLOOKUP(AP27,シフト記号表!$C$6:$L$47,10,FALSE))</f>
        <v/>
      </c>
      <c r="AQ28" s="167" t="str">
        <f>IF(AQ27="","",VLOOKUP(AQ27,シフト記号表!$C$6:$L$47,10,FALSE))</f>
        <v/>
      </c>
      <c r="AR28" s="167" t="str">
        <f>IF(AR27="","",VLOOKUP(AR27,シフト記号表!$C$6:$L$47,10,FALSE))</f>
        <v/>
      </c>
      <c r="AS28" s="167" t="str">
        <f>IF(AS27="","",VLOOKUP(AS27,シフト記号表!$C$6:$L$47,10,FALSE))</f>
        <v/>
      </c>
      <c r="AT28" s="167" t="str">
        <f>IF(AT27="","",VLOOKUP(AT27,シフト記号表!$C$6:$L$47,10,FALSE))</f>
        <v/>
      </c>
      <c r="AU28" s="168" t="str">
        <f>IF(AU27="","",VLOOKUP(AU27,シフト記号表!$C$6:$L$47,10,FALSE))</f>
        <v/>
      </c>
      <c r="AV28" s="166" t="str">
        <f>IF(AV27="","",VLOOKUP(AV27,シフト記号表!$C$6:$L$47,10,FALSE))</f>
        <v/>
      </c>
      <c r="AW28" s="167" t="str">
        <f>IF(AW27="","",VLOOKUP(AW27,シフト記号表!$C$6:$L$47,10,FALSE))</f>
        <v/>
      </c>
      <c r="AX28" s="167" t="str">
        <f>IF(AX27="","",VLOOKUP(AX27,シフト記号表!$C$6:$L$47,10,FALSE))</f>
        <v/>
      </c>
      <c r="AY28" s="167" t="str">
        <f>IF(AY27="","",VLOOKUP(AY27,シフト記号表!$C$6:$L$47,10,FALSE))</f>
        <v/>
      </c>
      <c r="AZ28" s="167" t="str">
        <f>IF(AZ27="","",VLOOKUP(AZ27,シフト記号表!$C$6:$L$47,10,FALSE))</f>
        <v/>
      </c>
      <c r="BA28" s="167" t="str">
        <f>IF(BA27="","",VLOOKUP(BA27,シフト記号表!$C$6:$L$47,10,FALSE))</f>
        <v/>
      </c>
      <c r="BB28" s="168" t="str">
        <f>IF(BB27="","",VLOOKUP(BB27,シフト記号表!$C$6:$L$47,10,FALSE))</f>
        <v/>
      </c>
      <c r="BC28" s="166" t="str">
        <f>IF(BC27="","",VLOOKUP(BC27,シフト記号表!$C$6:$L$47,10,FALSE))</f>
        <v/>
      </c>
      <c r="BD28" s="167" t="str">
        <f>IF(BD27="","",VLOOKUP(BD27,シフト記号表!$C$6:$L$47,10,FALSE))</f>
        <v/>
      </c>
      <c r="BE28" s="167" t="str">
        <f>IF(BE27="","",VLOOKUP(BE27,シフト記号表!$C$6:$L$47,10,FALSE))</f>
        <v/>
      </c>
      <c r="BF28" s="262">
        <f>IF($BI$3="４週",SUM(AA28:BB28),IF($BI$3="暦月",SUM(AA28:BE28),""))</f>
        <v>0</v>
      </c>
      <c r="BG28" s="263"/>
      <c r="BH28" s="264">
        <f>IF($BI$3="４週",BF28/4,IF($BI$3="暦月",(BF28/($BI$8/7)),""))</f>
        <v>0</v>
      </c>
      <c r="BI28" s="263"/>
      <c r="BJ28" s="201"/>
      <c r="BK28" s="202"/>
      <c r="BL28" s="202"/>
      <c r="BM28" s="202"/>
      <c r="BN28" s="203"/>
    </row>
    <row r="29" spans="2:66" ht="20.25" customHeight="1" x14ac:dyDescent="0.4">
      <c r="B29" s="214">
        <f>B27+1</f>
        <v>7</v>
      </c>
      <c r="C29" s="216"/>
      <c r="D29" s="218"/>
      <c r="E29" s="219"/>
      <c r="F29" s="220"/>
      <c r="G29" s="222"/>
      <c r="H29" s="223"/>
      <c r="I29" s="156"/>
      <c r="J29" s="157"/>
      <c r="K29" s="156"/>
      <c r="L29" s="157"/>
      <c r="M29" s="226"/>
      <c r="N29" s="227"/>
      <c r="O29" s="230"/>
      <c r="P29" s="231"/>
      <c r="Q29" s="231"/>
      <c r="R29" s="223"/>
      <c r="S29" s="204"/>
      <c r="T29" s="205"/>
      <c r="U29" s="205"/>
      <c r="V29" s="205"/>
      <c r="W29" s="206"/>
      <c r="X29" s="111" t="s">
        <v>18</v>
      </c>
      <c r="Y29" s="112"/>
      <c r="Z29" s="113"/>
      <c r="AA29" s="101"/>
      <c r="AB29" s="102"/>
      <c r="AC29" s="102"/>
      <c r="AD29" s="102"/>
      <c r="AE29" s="102"/>
      <c r="AF29" s="102"/>
      <c r="AG29" s="103"/>
      <c r="AH29" s="101"/>
      <c r="AI29" s="102"/>
      <c r="AJ29" s="102"/>
      <c r="AK29" s="102"/>
      <c r="AL29" s="102"/>
      <c r="AM29" s="102"/>
      <c r="AN29" s="103"/>
      <c r="AO29" s="101"/>
      <c r="AP29" s="102"/>
      <c r="AQ29" s="102"/>
      <c r="AR29" s="102"/>
      <c r="AS29" s="102"/>
      <c r="AT29" s="102"/>
      <c r="AU29" s="103"/>
      <c r="AV29" s="101"/>
      <c r="AW29" s="102"/>
      <c r="AX29" s="102"/>
      <c r="AY29" s="102"/>
      <c r="AZ29" s="102"/>
      <c r="BA29" s="102"/>
      <c r="BB29" s="103"/>
      <c r="BC29" s="101"/>
      <c r="BD29" s="102"/>
      <c r="BE29" s="104"/>
      <c r="BF29" s="207"/>
      <c r="BG29" s="208"/>
      <c r="BH29" s="209"/>
      <c r="BI29" s="210"/>
      <c r="BJ29" s="198"/>
      <c r="BK29" s="199"/>
      <c r="BL29" s="199"/>
      <c r="BM29" s="199"/>
      <c r="BN29" s="200"/>
    </row>
    <row r="30" spans="2:66" ht="20.25" customHeight="1" x14ac:dyDescent="0.4">
      <c r="B30" s="215"/>
      <c r="C30" s="217"/>
      <c r="D30" s="221"/>
      <c r="E30" s="219"/>
      <c r="F30" s="220"/>
      <c r="G30" s="265"/>
      <c r="H30" s="266"/>
      <c r="I30" s="156"/>
      <c r="J30" s="157">
        <f>G29</f>
        <v>0</v>
      </c>
      <c r="K30" s="156"/>
      <c r="L30" s="157">
        <f>M29</f>
        <v>0</v>
      </c>
      <c r="M30" s="267"/>
      <c r="N30" s="268"/>
      <c r="O30" s="269"/>
      <c r="P30" s="270"/>
      <c r="Q30" s="270"/>
      <c r="R30" s="266"/>
      <c r="S30" s="204"/>
      <c r="T30" s="205"/>
      <c r="U30" s="205"/>
      <c r="V30" s="205"/>
      <c r="W30" s="206"/>
      <c r="X30" s="108" t="s">
        <v>237</v>
      </c>
      <c r="Y30" s="109"/>
      <c r="Z30" s="110"/>
      <c r="AA30" s="166" t="str">
        <f>IF(AA29="","",VLOOKUP(AA29,シフト記号表!$C$6:$L$47,10,FALSE))</f>
        <v/>
      </c>
      <c r="AB30" s="167" t="str">
        <f>IF(AB29="","",VLOOKUP(AB29,シフト記号表!$C$6:$L$47,10,FALSE))</f>
        <v/>
      </c>
      <c r="AC30" s="167" t="str">
        <f>IF(AC29="","",VLOOKUP(AC29,シフト記号表!$C$6:$L$47,10,FALSE))</f>
        <v/>
      </c>
      <c r="AD30" s="167" t="str">
        <f>IF(AD29="","",VLOOKUP(AD29,シフト記号表!$C$6:$L$47,10,FALSE))</f>
        <v/>
      </c>
      <c r="AE30" s="167" t="str">
        <f>IF(AE29="","",VLOOKUP(AE29,シフト記号表!$C$6:$L$47,10,FALSE))</f>
        <v/>
      </c>
      <c r="AF30" s="167" t="str">
        <f>IF(AF29="","",VLOOKUP(AF29,シフト記号表!$C$6:$L$47,10,FALSE))</f>
        <v/>
      </c>
      <c r="AG30" s="168" t="str">
        <f>IF(AG29="","",VLOOKUP(AG29,シフト記号表!$C$6:$L$47,10,FALSE))</f>
        <v/>
      </c>
      <c r="AH30" s="166" t="str">
        <f>IF(AH29="","",VLOOKUP(AH29,シフト記号表!$C$6:$L$47,10,FALSE))</f>
        <v/>
      </c>
      <c r="AI30" s="167" t="str">
        <f>IF(AI29="","",VLOOKUP(AI29,シフト記号表!$C$6:$L$47,10,FALSE))</f>
        <v/>
      </c>
      <c r="AJ30" s="167" t="str">
        <f>IF(AJ29="","",VLOOKUP(AJ29,シフト記号表!$C$6:$L$47,10,FALSE))</f>
        <v/>
      </c>
      <c r="AK30" s="167" t="str">
        <f>IF(AK29="","",VLOOKUP(AK29,シフト記号表!$C$6:$L$47,10,FALSE))</f>
        <v/>
      </c>
      <c r="AL30" s="167" t="str">
        <f>IF(AL29="","",VLOOKUP(AL29,シフト記号表!$C$6:$L$47,10,FALSE))</f>
        <v/>
      </c>
      <c r="AM30" s="167" t="str">
        <f>IF(AM29="","",VLOOKUP(AM29,シフト記号表!$C$6:$L$47,10,FALSE))</f>
        <v/>
      </c>
      <c r="AN30" s="168" t="str">
        <f>IF(AN29="","",VLOOKUP(AN29,シフト記号表!$C$6:$L$47,10,FALSE))</f>
        <v/>
      </c>
      <c r="AO30" s="166" t="str">
        <f>IF(AO29="","",VLOOKUP(AO29,シフト記号表!$C$6:$L$47,10,FALSE))</f>
        <v/>
      </c>
      <c r="AP30" s="167" t="str">
        <f>IF(AP29="","",VLOOKUP(AP29,シフト記号表!$C$6:$L$47,10,FALSE))</f>
        <v/>
      </c>
      <c r="AQ30" s="167" t="str">
        <f>IF(AQ29="","",VLOOKUP(AQ29,シフト記号表!$C$6:$L$47,10,FALSE))</f>
        <v/>
      </c>
      <c r="AR30" s="167" t="str">
        <f>IF(AR29="","",VLOOKUP(AR29,シフト記号表!$C$6:$L$47,10,FALSE))</f>
        <v/>
      </c>
      <c r="AS30" s="167" t="str">
        <f>IF(AS29="","",VLOOKUP(AS29,シフト記号表!$C$6:$L$47,10,FALSE))</f>
        <v/>
      </c>
      <c r="AT30" s="167" t="str">
        <f>IF(AT29="","",VLOOKUP(AT29,シフト記号表!$C$6:$L$47,10,FALSE))</f>
        <v/>
      </c>
      <c r="AU30" s="168" t="str">
        <f>IF(AU29="","",VLOOKUP(AU29,シフト記号表!$C$6:$L$47,10,FALSE))</f>
        <v/>
      </c>
      <c r="AV30" s="166" t="str">
        <f>IF(AV29="","",VLOOKUP(AV29,シフト記号表!$C$6:$L$47,10,FALSE))</f>
        <v/>
      </c>
      <c r="AW30" s="167" t="str">
        <f>IF(AW29="","",VLOOKUP(AW29,シフト記号表!$C$6:$L$47,10,FALSE))</f>
        <v/>
      </c>
      <c r="AX30" s="167" t="str">
        <f>IF(AX29="","",VLOOKUP(AX29,シフト記号表!$C$6:$L$47,10,FALSE))</f>
        <v/>
      </c>
      <c r="AY30" s="167" t="str">
        <f>IF(AY29="","",VLOOKUP(AY29,シフト記号表!$C$6:$L$47,10,FALSE))</f>
        <v/>
      </c>
      <c r="AZ30" s="167" t="str">
        <f>IF(AZ29="","",VLOOKUP(AZ29,シフト記号表!$C$6:$L$47,10,FALSE))</f>
        <v/>
      </c>
      <c r="BA30" s="167" t="str">
        <f>IF(BA29="","",VLOOKUP(BA29,シフト記号表!$C$6:$L$47,10,FALSE))</f>
        <v/>
      </c>
      <c r="BB30" s="168" t="str">
        <f>IF(BB29="","",VLOOKUP(BB29,シフト記号表!$C$6:$L$47,10,FALSE))</f>
        <v/>
      </c>
      <c r="BC30" s="166" t="str">
        <f>IF(BC29="","",VLOOKUP(BC29,シフト記号表!$C$6:$L$47,10,FALSE))</f>
        <v/>
      </c>
      <c r="BD30" s="167" t="str">
        <f>IF(BD29="","",VLOOKUP(BD29,シフト記号表!$C$6:$L$47,10,FALSE))</f>
        <v/>
      </c>
      <c r="BE30" s="167" t="str">
        <f>IF(BE29="","",VLOOKUP(BE29,シフト記号表!$C$6:$L$47,10,FALSE))</f>
        <v/>
      </c>
      <c r="BF30" s="262">
        <f>IF($BI$3="４週",SUM(AA30:BB30),IF($BI$3="暦月",SUM(AA30:BE30),""))</f>
        <v>0</v>
      </c>
      <c r="BG30" s="263"/>
      <c r="BH30" s="264">
        <f>IF($BI$3="４週",BF30/4,IF($BI$3="暦月",(BF30/($BI$8/7)),""))</f>
        <v>0</v>
      </c>
      <c r="BI30" s="263"/>
      <c r="BJ30" s="201"/>
      <c r="BK30" s="202"/>
      <c r="BL30" s="202"/>
      <c r="BM30" s="202"/>
      <c r="BN30" s="203"/>
    </row>
    <row r="31" spans="2:66" ht="20.25" customHeight="1" x14ac:dyDescent="0.4">
      <c r="B31" s="214">
        <f>B29+1</f>
        <v>8</v>
      </c>
      <c r="C31" s="216"/>
      <c r="D31" s="218"/>
      <c r="E31" s="219"/>
      <c r="F31" s="220"/>
      <c r="G31" s="222"/>
      <c r="H31" s="223"/>
      <c r="I31" s="156"/>
      <c r="J31" s="157"/>
      <c r="K31" s="156"/>
      <c r="L31" s="157"/>
      <c r="M31" s="226"/>
      <c r="N31" s="227"/>
      <c r="O31" s="230"/>
      <c r="P31" s="231"/>
      <c r="Q31" s="231"/>
      <c r="R31" s="223"/>
      <c r="S31" s="204"/>
      <c r="T31" s="205"/>
      <c r="U31" s="205"/>
      <c r="V31" s="205"/>
      <c r="W31" s="206"/>
      <c r="X31" s="111" t="s">
        <v>18</v>
      </c>
      <c r="Y31" s="112"/>
      <c r="Z31" s="113"/>
      <c r="AA31" s="101"/>
      <c r="AB31" s="102"/>
      <c r="AC31" s="102"/>
      <c r="AD31" s="102"/>
      <c r="AE31" s="102"/>
      <c r="AF31" s="102"/>
      <c r="AG31" s="103"/>
      <c r="AH31" s="101"/>
      <c r="AI31" s="102"/>
      <c r="AJ31" s="102"/>
      <c r="AK31" s="102"/>
      <c r="AL31" s="102"/>
      <c r="AM31" s="102"/>
      <c r="AN31" s="103"/>
      <c r="AO31" s="101"/>
      <c r="AP31" s="102"/>
      <c r="AQ31" s="102"/>
      <c r="AR31" s="102"/>
      <c r="AS31" s="102"/>
      <c r="AT31" s="102"/>
      <c r="AU31" s="103"/>
      <c r="AV31" s="101"/>
      <c r="AW31" s="102"/>
      <c r="AX31" s="102"/>
      <c r="AY31" s="102"/>
      <c r="AZ31" s="102"/>
      <c r="BA31" s="102"/>
      <c r="BB31" s="103"/>
      <c r="BC31" s="101"/>
      <c r="BD31" s="102"/>
      <c r="BE31" s="104"/>
      <c r="BF31" s="207"/>
      <c r="BG31" s="208"/>
      <c r="BH31" s="209"/>
      <c r="BI31" s="210"/>
      <c r="BJ31" s="198"/>
      <c r="BK31" s="199"/>
      <c r="BL31" s="199"/>
      <c r="BM31" s="199"/>
      <c r="BN31" s="200"/>
    </row>
    <row r="32" spans="2:66" ht="20.25" customHeight="1" x14ac:dyDescent="0.4">
      <c r="B32" s="215"/>
      <c r="C32" s="217"/>
      <c r="D32" s="221"/>
      <c r="E32" s="219"/>
      <c r="F32" s="220"/>
      <c r="G32" s="265"/>
      <c r="H32" s="266"/>
      <c r="I32" s="156"/>
      <c r="J32" s="157">
        <f>G31</f>
        <v>0</v>
      </c>
      <c r="K32" s="156"/>
      <c r="L32" s="157">
        <f>M31</f>
        <v>0</v>
      </c>
      <c r="M32" s="267"/>
      <c r="N32" s="268"/>
      <c r="O32" s="269"/>
      <c r="P32" s="270"/>
      <c r="Q32" s="270"/>
      <c r="R32" s="266"/>
      <c r="S32" s="204"/>
      <c r="T32" s="205"/>
      <c r="U32" s="205"/>
      <c r="V32" s="205"/>
      <c r="W32" s="206"/>
      <c r="X32" s="108" t="s">
        <v>237</v>
      </c>
      <c r="Y32" s="109"/>
      <c r="Z32" s="110"/>
      <c r="AA32" s="166" t="str">
        <f>IF(AA31="","",VLOOKUP(AA31,シフト記号表!$C$6:$L$47,10,FALSE))</f>
        <v/>
      </c>
      <c r="AB32" s="167" t="str">
        <f>IF(AB31="","",VLOOKUP(AB31,シフト記号表!$C$6:$L$47,10,FALSE))</f>
        <v/>
      </c>
      <c r="AC32" s="167" t="str">
        <f>IF(AC31="","",VLOOKUP(AC31,シフト記号表!$C$6:$L$47,10,FALSE))</f>
        <v/>
      </c>
      <c r="AD32" s="167" t="str">
        <f>IF(AD31="","",VLOOKUP(AD31,シフト記号表!$C$6:$L$47,10,FALSE))</f>
        <v/>
      </c>
      <c r="AE32" s="167" t="str">
        <f>IF(AE31="","",VLOOKUP(AE31,シフト記号表!$C$6:$L$47,10,FALSE))</f>
        <v/>
      </c>
      <c r="AF32" s="167" t="str">
        <f>IF(AF31="","",VLOOKUP(AF31,シフト記号表!$C$6:$L$47,10,FALSE))</f>
        <v/>
      </c>
      <c r="AG32" s="168" t="str">
        <f>IF(AG31="","",VLOOKUP(AG31,シフト記号表!$C$6:$L$47,10,FALSE))</f>
        <v/>
      </c>
      <c r="AH32" s="166" t="str">
        <f>IF(AH31="","",VLOOKUP(AH31,シフト記号表!$C$6:$L$47,10,FALSE))</f>
        <v/>
      </c>
      <c r="AI32" s="167" t="str">
        <f>IF(AI31="","",VLOOKUP(AI31,シフト記号表!$C$6:$L$47,10,FALSE))</f>
        <v/>
      </c>
      <c r="AJ32" s="167" t="str">
        <f>IF(AJ31="","",VLOOKUP(AJ31,シフト記号表!$C$6:$L$47,10,FALSE))</f>
        <v/>
      </c>
      <c r="AK32" s="167" t="str">
        <f>IF(AK31="","",VLOOKUP(AK31,シフト記号表!$C$6:$L$47,10,FALSE))</f>
        <v/>
      </c>
      <c r="AL32" s="167" t="str">
        <f>IF(AL31="","",VLOOKUP(AL31,シフト記号表!$C$6:$L$47,10,FALSE))</f>
        <v/>
      </c>
      <c r="AM32" s="167" t="str">
        <f>IF(AM31="","",VLOOKUP(AM31,シフト記号表!$C$6:$L$47,10,FALSE))</f>
        <v/>
      </c>
      <c r="AN32" s="168" t="str">
        <f>IF(AN31="","",VLOOKUP(AN31,シフト記号表!$C$6:$L$47,10,FALSE))</f>
        <v/>
      </c>
      <c r="AO32" s="166" t="str">
        <f>IF(AO31="","",VLOOKUP(AO31,シフト記号表!$C$6:$L$47,10,FALSE))</f>
        <v/>
      </c>
      <c r="AP32" s="167" t="str">
        <f>IF(AP31="","",VLOOKUP(AP31,シフト記号表!$C$6:$L$47,10,FALSE))</f>
        <v/>
      </c>
      <c r="AQ32" s="167" t="str">
        <f>IF(AQ31="","",VLOOKUP(AQ31,シフト記号表!$C$6:$L$47,10,FALSE))</f>
        <v/>
      </c>
      <c r="AR32" s="167" t="str">
        <f>IF(AR31="","",VLOOKUP(AR31,シフト記号表!$C$6:$L$47,10,FALSE))</f>
        <v/>
      </c>
      <c r="AS32" s="167" t="str">
        <f>IF(AS31="","",VLOOKUP(AS31,シフト記号表!$C$6:$L$47,10,FALSE))</f>
        <v/>
      </c>
      <c r="AT32" s="167" t="str">
        <f>IF(AT31="","",VLOOKUP(AT31,シフト記号表!$C$6:$L$47,10,FALSE))</f>
        <v/>
      </c>
      <c r="AU32" s="168" t="str">
        <f>IF(AU31="","",VLOOKUP(AU31,シフト記号表!$C$6:$L$47,10,FALSE))</f>
        <v/>
      </c>
      <c r="AV32" s="166" t="str">
        <f>IF(AV31="","",VLOOKUP(AV31,シフト記号表!$C$6:$L$47,10,FALSE))</f>
        <v/>
      </c>
      <c r="AW32" s="167" t="str">
        <f>IF(AW31="","",VLOOKUP(AW31,シフト記号表!$C$6:$L$47,10,FALSE))</f>
        <v/>
      </c>
      <c r="AX32" s="167" t="str">
        <f>IF(AX31="","",VLOOKUP(AX31,シフト記号表!$C$6:$L$47,10,FALSE))</f>
        <v/>
      </c>
      <c r="AY32" s="167" t="str">
        <f>IF(AY31="","",VLOOKUP(AY31,シフト記号表!$C$6:$L$47,10,FALSE))</f>
        <v/>
      </c>
      <c r="AZ32" s="167" t="str">
        <f>IF(AZ31="","",VLOOKUP(AZ31,シフト記号表!$C$6:$L$47,10,FALSE))</f>
        <v/>
      </c>
      <c r="BA32" s="167" t="str">
        <f>IF(BA31="","",VLOOKUP(BA31,シフト記号表!$C$6:$L$47,10,FALSE))</f>
        <v/>
      </c>
      <c r="BB32" s="168" t="str">
        <f>IF(BB31="","",VLOOKUP(BB31,シフト記号表!$C$6:$L$47,10,FALSE))</f>
        <v/>
      </c>
      <c r="BC32" s="166" t="str">
        <f>IF(BC31="","",VLOOKUP(BC31,シフト記号表!$C$6:$L$47,10,FALSE))</f>
        <v/>
      </c>
      <c r="BD32" s="167" t="str">
        <f>IF(BD31="","",VLOOKUP(BD31,シフト記号表!$C$6:$L$47,10,FALSE))</f>
        <v/>
      </c>
      <c r="BE32" s="167" t="str">
        <f>IF(BE31="","",VLOOKUP(BE31,シフト記号表!$C$6:$L$47,10,FALSE))</f>
        <v/>
      </c>
      <c r="BF32" s="262">
        <f>IF($BI$3="４週",SUM(AA32:BB32),IF($BI$3="暦月",SUM(AA32:BE32),""))</f>
        <v>0</v>
      </c>
      <c r="BG32" s="263"/>
      <c r="BH32" s="264">
        <f>IF($BI$3="４週",BF32/4,IF($BI$3="暦月",(BF32/($BI$8/7)),""))</f>
        <v>0</v>
      </c>
      <c r="BI32" s="263"/>
      <c r="BJ32" s="201"/>
      <c r="BK32" s="202"/>
      <c r="BL32" s="202"/>
      <c r="BM32" s="202"/>
      <c r="BN32" s="203"/>
    </row>
    <row r="33" spans="2:66" ht="20.25" customHeight="1" x14ac:dyDescent="0.4">
      <c r="B33" s="214">
        <f>B31+1</f>
        <v>9</v>
      </c>
      <c r="C33" s="216"/>
      <c r="D33" s="218"/>
      <c r="E33" s="219"/>
      <c r="F33" s="220"/>
      <c r="G33" s="222"/>
      <c r="H33" s="223"/>
      <c r="I33" s="156"/>
      <c r="J33" s="157"/>
      <c r="K33" s="156"/>
      <c r="L33" s="157"/>
      <c r="M33" s="226"/>
      <c r="N33" s="227"/>
      <c r="O33" s="230"/>
      <c r="P33" s="231"/>
      <c r="Q33" s="231"/>
      <c r="R33" s="223"/>
      <c r="S33" s="204"/>
      <c r="T33" s="205"/>
      <c r="U33" s="205"/>
      <c r="V33" s="205"/>
      <c r="W33" s="206"/>
      <c r="X33" s="111" t="s">
        <v>18</v>
      </c>
      <c r="Y33" s="112"/>
      <c r="Z33" s="113"/>
      <c r="AA33" s="101"/>
      <c r="AB33" s="102"/>
      <c r="AC33" s="102"/>
      <c r="AD33" s="102"/>
      <c r="AE33" s="102"/>
      <c r="AF33" s="102"/>
      <c r="AG33" s="103"/>
      <c r="AH33" s="101"/>
      <c r="AI33" s="102"/>
      <c r="AJ33" s="102"/>
      <c r="AK33" s="102"/>
      <c r="AL33" s="102"/>
      <c r="AM33" s="102"/>
      <c r="AN33" s="103"/>
      <c r="AO33" s="101"/>
      <c r="AP33" s="102"/>
      <c r="AQ33" s="102"/>
      <c r="AR33" s="102"/>
      <c r="AS33" s="102"/>
      <c r="AT33" s="102"/>
      <c r="AU33" s="103"/>
      <c r="AV33" s="101"/>
      <c r="AW33" s="102"/>
      <c r="AX33" s="102"/>
      <c r="AY33" s="102"/>
      <c r="AZ33" s="102"/>
      <c r="BA33" s="102"/>
      <c r="BB33" s="103"/>
      <c r="BC33" s="101"/>
      <c r="BD33" s="102"/>
      <c r="BE33" s="104"/>
      <c r="BF33" s="207"/>
      <c r="BG33" s="208"/>
      <c r="BH33" s="209"/>
      <c r="BI33" s="210"/>
      <c r="BJ33" s="198"/>
      <c r="BK33" s="199"/>
      <c r="BL33" s="199"/>
      <c r="BM33" s="199"/>
      <c r="BN33" s="200"/>
    </row>
    <row r="34" spans="2:66" ht="20.25" customHeight="1" x14ac:dyDescent="0.4">
      <c r="B34" s="215"/>
      <c r="C34" s="217"/>
      <c r="D34" s="221"/>
      <c r="E34" s="219"/>
      <c r="F34" s="220"/>
      <c r="G34" s="265"/>
      <c r="H34" s="266"/>
      <c r="I34" s="156"/>
      <c r="J34" s="157">
        <f>G33</f>
        <v>0</v>
      </c>
      <c r="K34" s="156"/>
      <c r="L34" s="157">
        <f>M33</f>
        <v>0</v>
      </c>
      <c r="M34" s="267"/>
      <c r="N34" s="268"/>
      <c r="O34" s="269"/>
      <c r="P34" s="270"/>
      <c r="Q34" s="270"/>
      <c r="R34" s="266"/>
      <c r="S34" s="204"/>
      <c r="T34" s="205"/>
      <c r="U34" s="205"/>
      <c r="V34" s="205"/>
      <c r="W34" s="206"/>
      <c r="X34" s="180" t="s">
        <v>237</v>
      </c>
      <c r="Y34" s="116"/>
      <c r="Z34" s="181"/>
      <c r="AA34" s="166" t="str">
        <f>IF(AA33="","",VLOOKUP(AA33,シフト記号表!$C$6:$L$47,10,FALSE))</f>
        <v/>
      </c>
      <c r="AB34" s="167" t="str">
        <f>IF(AB33="","",VLOOKUP(AB33,シフト記号表!$C$6:$L$47,10,FALSE))</f>
        <v/>
      </c>
      <c r="AC34" s="167" t="str">
        <f>IF(AC33="","",VLOOKUP(AC33,シフト記号表!$C$6:$L$47,10,FALSE))</f>
        <v/>
      </c>
      <c r="AD34" s="167" t="str">
        <f>IF(AD33="","",VLOOKUP(AD33,シフト記号表!$C$6:$L$47,10,FALSE))</f>
        <v/>
      </c>
      <c r="AE34" s="167" t="str">
        <f>IF(AE33="","",VLOOKUP(AE33,シフト記号表!$C$6:$L$47,10,FALSE))</f>
        <v/>
      </c>
      <c r="AF34" s="167" t="str">
        <f>IF(AF33="","",VLOOKUP(AF33,シフト記号表!$C$6:$L$47,10,FALSE))</f>
        <v/>
      </c>
      <c r="AG34" s="168" t="str">
        <f>IF(AG33="","",VLOOKUP(AG33,シフト記号表!$C$6:$L$47,10,FALSE))</f>
        <v/>
      </c>
      <c r="AH34" s="166" t="str">
        <f>IF(AH33="","",VLOOKUP(AH33,シフト記号表!$C$6:$L$47,10,FALSE))</f>
        <v/>
      </c>
      <c r="AI34" s="167" t="str">
        <f>IF(AI33="","",VLOOKUP(AI33,シフト記号表!$C$6:$L$47,10,FALSE))</f>
        <v/>
      </c>
      <c r="AJ34" s="167" t="str">
        <f>IF(AJ33="","",VLOOKUP(AJ33,シフト記号表!$C$6:$L$47,10,FALSE))</f>
        <v/>
      </c>
      <c r="AK34" s="167" t="str">
        <f>IF(AK33="","",VLOOKUP(AK33,シフト記号表!$C$6:$L$47,10,FALSE))</f>
        <v/>
      </c>
      <c r="AL34" s="167" t="str">
        <f>IF(AL33="","",VLOOKUP(AL33,シフト記号表!$C$6:$L$47,10,FALSE))</f>
        <v/>
      </c>
      <c r="AM34" s="167" t="str">
        <f>IF(AM33="","",VLOOKUP(AM33,シフト記号表!$C$6:$L$47,10,FALSE))</f>
        <v/>
      </c>
      <c r="AN34" s="168" t="str">
        <f>IF(AN33="","",VLOOKUP(AN33,シフト記号表!$C$6:$L$47,10,FALSE))</f>
        <v/>
      </c>
      <c r="AO34" s="166" t="str">
        <f>IF(AO33="","",VLOOKUP(AO33,シフト記号表!$C$6:$L$47,10,FALSE))</f>
        <v/>
      </c>
      <c r="AP34" s="167" t="str">
        <f>IF(AP33="","",VLOOKUP(AP33,シフト記号表!$C$6:$L$47,10,FALSE))</f>
        <v/>
      </c>
      <c r="AQ34" s="167" t="str">
        <f>IF(AQ33="","",VLOOKUP(AQ33,シフト記号表!$C$6:$L$47,10,FALSE))</f>
        <v/>
      </c>
      <c r="AR34" s="167" t="str">
        <f>IF(AR33="","",VLOOKUP(AR33,シフト記号表!$C$6:$L$47,10,FALSE))</f>
        <v/>
      </c>
      <c r="AS34" s="167" t="str">
        <f>IF(AS33="","",VLOOKUP(AS33,シフト記号表!$C$6:$L$47,10,FALSE))</f>
        <v/>
      </c>
      <c r="AT34" s="167" t="str">
        <f>IF(AT33="","",VLOOKUP(AT33,シフト記号表!$C$6:$L$47,10,FALSE))</f>
        <v/>
      </c>
      <c r="AU34" s="168" t="str">
        <f>IF(AU33="","",VLOOKUP(AU33,シフト記号表!$C$6:$L$47,10,FALSE))</f>
        <v/>
      </c>
      <c r="AV34" s="166" t="str">
        <f>IF(AV33="","",VLOOKUP(AV33,シフト記号表!$C$6:$L$47,10,FALSE))</f>
        <v/>
      </c>
      <c r="AW34" s="167" t="str">
        <f>IF(AW33="","",VLOOKUP(AW33,シフト記号表!$C$6:$L$47,10,FALSE))</f>
        <v/>
      </c>
      <c r="AX34" s="167" t="str">
        <f>IF(AX33="","",VLOOKUP(AX33,シフト記号表!$C$6:$L$47,10,FALSE))</f>
        <v/>
      </c>
      <c r="AY34" s="167" t="str">
        <f>IF(AY33="","",VLOOKUP(AY33,シフト記号表!$C$6:$L$47,10,FALSE))</f>
        <v/>
      </c>
      <c r="AZ34" s="167" t="str">
        <f>IF(AZ33="","",VLOOKUP(AZ33,シフト記号表!$C$6:$L$47,10,FALSE))</f>
        <v/>
      </c>
      <c r="BA34" s="167" t="str">
        <f>IF(BA33="","",VLOOKUP(BA33,シフト記号表!$C$6:$L$47,10,FALSE))</f>
        <v/>
      </c>
      <c r="BB34" s="168" t="str">
        <f>IF(BB33="","",VLOOKUP(BB33,シフト記号表!$C$6:$L$47,10,FALSE))</f>
        <v/>
      </c>
      <c r="BC34" s="166" t="str">
        <f>IF(BC33="","",VLOOKUP(BC33,シフト記号表!$C$6:$L$47,10,FALSE))</f>
        <v/>
      </c>
      <c r="BD34" s="167" t="str">
        <f>IF(BD33="","",VLOOKUP(BD33,シフト記号表!$C$6:$L$47,10,FALSE))</f>
        <v/>
      </c>
      <c r="BE34" s="167" t="str">
        <f>IF(BE33="","",VLOOKUP(BE33,シフト記号表!$C$6:$L$47,10,FALSE))</f>
        <v/>
      </c>
      <c r="BF34" s="262">
        <f>IF($BI$3="４週",SUM(AA34:BB34),IF($BI$3="暦月",SUM(AA34:BE34),""))</f>
        <v>0</v>
      </c>
      <c r="BG34" s="263"/>
      <c r="BH34" s="264">
        <f>IF($BI$3="４週",BF34/4,IF($BI$3="暦月",(BF34/($BI$8/7)),""))</f>
        <v>0</v>
      </c>
      <c r="BI34" s="263"/>
      <c r="BJ34" s="201"/>
      <c r="BK34" s="202"/>
      <c r="BL34" s="202"/>
      <c r="BM34" s="202"/>
      <c r="BN34" s="203"/>
    </row>
    <row r="35" spans="2:66" ht="20.25" customHeight="1" x14ac:dyDescent="0.4">
      <c r="B35" s="214">
        <f>B33+1</f>
        <v>10</v>
      </c>
      <c r="C35" s="216"/>
      <c r="D35" s="218"/>
      <c r="E35" s="219"/>
      <c r="F35" s="220"/>
      <c r="G35" s="222"/>
      <c r="H35" s="223"/>
      <c r="I35" s="156"/>
      <c r="J35" s="157"/>
      <c r="K35" s="156"/>
      <c r="L35" s="157"/>
      <c r="M35" s="226"/>
      <c r="N35" s="227"/>
      <c r="O35" s="230"/>
      <c r="P35" s="231"/>
      <c r="Q35" s="231"/>
      <c r="R35" s="223"/>
      <c r="S35" s="204"/>
      <c r="T35" s="205"/>
      <c r="U35" s="205"/>
      <c r="V35" s="205"/>
      <c r="W35" s="206"/>
      <c r="X35" s="179" t="s">
        <v>18</v>
      </c>
      <c r="Y35" s="114"/>
      <c r="Z35" s="115"/>
      <c r="AA35" s="101"/>
      <c r="AB35" s="102"/>
      <c r="AC35" s="102"/>
      <c r="AD35" s="102"/>
      <c r="AE35" s="102"/>
      <c r="AF35" s="102"/>
      <c r="AG35" s="103"/>
      <c r="AH35" s="101"/>
      <c r="AI35" s="102"/>
      <c r="AJ35" s="102"/>
      <c r="AK35" s="102"/>
      <c r="AL35" s="102"/>
      <c r="AM35" s="102"/>
      <c r="AN35" s="103"/>
      <c r="AO35" s="101"/>
      <c r="AP35" s="102"/>
      <c r="AQ35" s="102"/>
      <c r="AR35" s="102"/>
      <c r="AS35" s="102"/>
      <c r="AT35" s="102"/>
      <c r="AU35" s="103"/>
      <c r="AV35" s="101"/>
      <c r="AW35" s="102"/>
      <c r="AX35" s="102"/>
      <c r="AY35" s="102"/>
      <c r="AZ35" s="102"/>
      <c r="BA35" s="102"/>
      <c r="BB35" s="103"/>
      <c r="BC35" s="101"/>
      <c r="BD35" s="102"/>
      <c r="BE35" s="104"/>
      <c r="BF35" s="207"/>
      <c r="BG35" s="208"/>
      <c r="BH35" s="209"/>
      <c r="BI35" s="210"/>
      <c r="BJ35" s="198"/>
      <c r="BK35" s="199"/>
      <c r="BL35" s="199"/>
      <c r="BM35" s="199"/>
      <c r="BN35" s="200"/>
    </row>
    <row r="36" spans="2:66" ht="20.25" customHeight="1" x14ac:dyDescent="0.4">
      <c r="B36" s="215"/>
      <c r="C36" s="217"/>
      <c r="D36" s="221"/>
      <c r="E36" s="219"/>
      <c r="F36" s="220"/>
      <c r="G36" s="265"/>
      <c r="H36" s="266"/>
      <c r="I36" s="156"/>
      <c r="J36" s="157">
        <f>G35</f>
        <v>0</v>
      </c>
      <c r="K36" s="156"/>
      <c r="L36" s="157">
        <f>M35</f>
        <v>0</v>
      </c>
      <c r="M36" s="267"/>
      <c r="N36" s="268"/>
      <c r="O36" s="269"/>
      <c r="P36" s="270"/>
      <c r="Q36" s="270"/>
      <c r="R36" s="266"/>
      <c r="S36" s="204"/>
      <c r="T36" s="205"/>
      <c r="U36" s="205"/>
      <c r="V36" s="205"/>
      <c r="W36" s="206"/>
      <c r="X36" s="180" t="s">
        <v>237</v>
      </c>
      <c r="Y36" s="116"/>
      <c r="Z36" s="181"/>
      <c r="AA36" s="166" t="str">
        <f>IF(AA35="","",VLOOKUP(AA35,シフト記号表!$C$6:$L$47,10,FALSE))</f>
        <v/>
      </c>
      <c r="AB36" s="167" t="str">
        <f>IF(AB35="","",VLOOKUP(AB35,シフト記号表!$C$6:$L$47,10,FALSE))</f>
        <v/>
      </c>
      <c r="AC36" s="167" t="str">
        <f>IF(AC35="","",VLOOKUP(AC35,シフト記号表!$C$6:$L$47,10,FALSE))</f>
        <v/>
      </c>
      <c r="AD36" s="167" t="str">
        <f>IF(AD35="","",VLOOKUP(AD35,シフト記号表!$C$6:$L$47,10,FALSE))</f>
        <v/>
      </c>
      <c r="AE36" s="167" t="str">
        <f>IF(AE35="","",VLOOKUP(AE35,シフト記号表!$C$6:$L$47,10,FALSE))</f>
        <v/>
      </c>
      <c r="AF36" s="167" t="str">
        <f>IF(AF35="","",VLOOKUP(AF35,シフト記号表!$C$6:$L$47,10,FALSE))</f>
        <v/>
      </c>
      <c r="AG36" s="168" t="str">
        <f>IF(AG35="","",VLOOKUP(AG35,シフト記号表!$C$6:$L$47,10,FALSE))</f>
        <v/>
      </c>
      <c r="AH36" s="166" t="str">
        <f>IF(AH35="","",VLOOKUP(AH35,シフト記号表!$C$6:$L$47,10,FALSE))</f>
        <v/>
      </c>
      <c r="AI36" s="167" t="str">
        <f>IF(AI35="","",VLOOKUP(AI35,シフト記号表!$C$6:$L$47,10,FALSE))</f>
        <v/>
      </c>
      <c r="AJ36" s="167" t="str">
        <f>IF(AJ35="","",VLOOKUP(AJ35,シフト記号表!$C$6:$L$47,10,FALSE))</f>
        <v/>
      </c>
      <c r="AK36" s="167" t="str">
        <f>IF(AK35="","",VLOOKUP(AK35,シフト記号表!$C$6:$L$47,10,FALSE))</f>
        <v/>
      </c>
      <c r="AL36" s="167" t="str">
        <f>IF(AL35="","",VLOOKUP(AL35,シフト記号表!$C$6:$L$47,10,FALSE))</f>
        <v/>
      </c>
      <c r="AM36" s="167" t="str">
        <f>IF(AM35="","",VLOOKUP(AM35,シフト記号表!$C$6:$L$47,10,FALSE))</f>
        <v/>
      </c>
      <c r="AN36" s="168" t="str">
        <f>IF(AN35="","",VLOOKUP(AN35,シフト記号表!$C$6:$L$47,10,FALSE))</f>
        <v/>
      </c>
      <c r="AO36" s="166" t="str">
        <f>IF(AO35="","",VLOOKUP(AO35,シフト記号表!$C$6:$L$47,10,FALSE))</f>
        <v/>
      </c>
      <c r="AP36" s="167" t="str">
        <f>IF(AP35="","",VLOOKUP(AP35,シフト記号表!$C$6:$L$47,10,FALSE))</f>
        <v/>
      </c>
      <c r="AQ36" s="167" t="str">
        <f>IF(AQ35="","",VLOOKUP(AQ35,シフト記号表!$C$6:$L$47,10,FALSE))</f>
        <v/>
      </c>
      <c r="AR36" s="167" t="str">
        <f>IF(AR35="","",VLOOKUP(AR35,シフト記号表!$C$6:$L$47,10,FALSE))</f>
        <v/>
      </c>
      <c r="AS36" s="167" t="str">
        <f>IF(AS35="","",VLOOKUP(AS35,シフト記号表!$C$6:$L$47,10,FALSE))</f>
        <v/>
      </c>
      <c r="AT36" s="167" t="str">
        <f>IF(AT35="","",VLOOKUP(AT35,シフト記号表!$C$6:$L$47,10,FALSE))</f>
        <v/>
      </c>
      <c r="AU36" s="168" t="str">
        <f>IF(AU35="","",VLOOKUP(AU35,シフト記号表!$C$6:$L$47,10,FALSE))</f>
        <v/>
      </c>
      <c r="AV36" s="166" t="str">
        <f>IF(AV35="","",VLOOKUP(AV35,シフト記号表!$C$6:$L$47,10,FALSE))</f>
        <v/>
      </c>
      <c r="AW36" s="167" t="str">
        <f>IF(AW35="","",VLOOKUP(AW35,シフト記号表!$C$6:$L$47,10,FALSE))</f>
        <v/>
      </c>
      <c r="AX36" s="167" t="str">
        <f>IF(AX35="","",VLOOKUP(AX35,シフト記号表!$C$6:$L$47,10,FALSE))</f>
        <v/>
      </c>
      <c r="AY36" s="167" t="str">
        <f>IF(AY35="","",VLOOKUP(AY35,シフト記号表!$C$6:$L$47,10,FALSE))</f>
        <v/>
      </c>
      <c r="AZ36" s="167" t="str">
        <f>IF(AZ35="","",VLOOKUP(AZ35,シフト記号表!$C$6:$L$47,10,FALSE))</f>
        <v/>
      </c>
      <c r="BA36" s="167" t="str">
        <f>IF(BA35="","",VLOOKUP(BA35,シフト記号表!$C$6:$L$47,10,FALSE))</f>
        <v/>
      </c>
      <c r="BB36" s="168" t="str">
        <f>IF(BB35="","",VLOOKUP(BB35,シフト記号表!$C$6:$L$47,10,FALSE))</f>
        <v/>
      </c>
      <c r="BC36" s="166" t="str">
        <f>IF(BC35="","",VLOOKUP(BC35,シフト記号表!$C$6:$L$47,10,FALSE))</f>
        <v/>
      </c>
      <c r="BD36" s="167" t="str">
        <f>IF(BD35="","",VLOOKUP(BD35,シフト記号表!$C$6:$L$47,10,FALSE))</f>
        <v/>
      </c>
      <c r="BE36" s="167" t="str">
        <f>IF(BE35="","",VLOOKUP(BE35,シフト記号表!$C$6:$L$47,10,FALSE))</f>
        <v/>
      </c>
      <c r="BF36" s="262">
        <f>IF($BI$3="４週",SUM(AA36:BB36),IF($BI$3="暦月",SUM(AA36:BE36),""))</f>
        <v>0</v>
      </c>
      <c r="BG36" s="263"/>
      <c r="BH36" s="264">
        <f>IF($BI$3="４週",BF36/4,IF($BI$3="暦月",(BF36/($BI$8/7)),""))</f>
        <v>0</v>
      </c>
      <c r="BI36" s="263"/>
      <c r="BJ36" s="201"/>
      <c r="BK36" s="202"/>
      <c r="BL36" s="202"/>
      <c r="BM36" s="202"/>
      <c r="BN36" s="203"/>
    </row>
    <row r="37" spans="2:66" ht="20.25" customHeight="1" x14ac:dyDescent="0.4">
      <c r="B37" s="214">
        <f>B35+1</f>
        <v>11</v>
      </c>
      <c r="C37" s="216"/>
      <c r="D37" s="218"/>
      <c r="E37" s="219"/>
      <c r="F37" s="220"/>
      <c r="G37" s="222"/>
      <c r="H37" s="223"/>
      <c r="I37" s="156"/>
      <c r="J37" s="157"/>
      <c r="K37" s="156"/>
      <c r="L37" s="157"/>
      <c r="M37" s="226"/>
      <c r="N37" s="227"/>
      <c r="O37" s="230"/>
      <c r="P37" s="231"/>
      <c r="Q37" s="231"/>
      <c r="R37" s="223"/>
      <c r="S37" s="204"/>
      <c r="T37" s="205"/>
      <c r="U37" s="205"/>
      <c r="V37" s="205"/>
      <c r="W37" s="206"/>
      <c r="X37" s="179" t="s">
        <v>18</v>
      </c>
      <c r="Y37" s="114"/>
      <c r="Z37" s="115"/>
      <c r="AA37" s="101"/>
      <c r="AB37" s="102"/>
      <c r="AC37" s="102"/>
      <c r="AD37" s="102"/>
      <c r="AE37" s="102"/>
      <c r="AF37" s="102"/>
      <c r="AG37" s="103"/>
      <c r="AH37" s="101"/>
      <c r="AI37" s="102"/>
      <c r="AJ37" s="102"/>
      <c r="AK37" s="102"/>
      <c r="AL37" s="102"/>
      <c r="AM37" s="102"/>
      <c r="AN37" s="103"/>
      <c r="AO37" s="101"/>
      <c r="AP37" s="102"/>
      <c r="AQ37" s="102"/>
      <c r="AR37" s="102"/>
      <c r="AS37" s="102"/>
      <c r="AT37" s="102"/>
      <c r="AU37" s="103"/>
      <c r="AV37" s="101"/>
      <c r="AW37" s="102"/>
      <c r="AX37" s="102"/>
      <c r="AY37" s="102"/>
      <c r="AZ37" s="102"/>
      <c r="BA37" s="102"/>
      <c r="BB37" s="103"/>
      <c r="BC37" s="101"/>
      <c r="BD37" s="102"/>
      <c r="BE37" s="104"/>
      <c r="BF37" s="207"/>
      <c r="BG37" s="208"/>
      <c r="BH37" s="209"/>
      <c r="BI37" s="210"/>
      <c r="BJ37" s="198"/>
      <c r="BK37" s="199"/>
      <c r="BL37" s="199"/>
      <c r="BM37" s="199"/>
      <c r="BN37" s="200"/>
    </row>
    <row r="38" spans="2:66" ht="20.25" customHeight="1" x14ac:dyDescent="0.4">
      <c r="B38" s="215"/>
      <c r="C38" s="217"/>
      <c r="D38" s="221"/>
      <c r="E38" s="219"/>
      <c r="F38" s="220"/>
      <c r="G38" s="265"/>
      <c r="H38" s="266"/>
      <c r="I38" s="156"/>
      <c r="J38" s="157">
        <f>G37</f>
        <v>0</v>
      </c>
      <c r="K38" s="156"/>
      <c r="L38" s="157">
        <f>M37</f>
        <v>0</v>
      </c>
      <c r="M38" s="267"/>
      <c r="N38" s="268"/>
      <c r="O38" s="269"/>
      <c r="P38" s="270"/>
      <c r="Q38" s="270"/>
      <c r="R38" s="266"/>
      <c r="S38" s="204"/>
      <c r="T38" s="205"/>
      <c r="U38" s="205"/>
      <c r="V38" s="205"/>
      <c r="W38" s="206"/>
      <c r="X38" s="180" t="s">
        <v>237</v>
      </c>
      <c r="Y38" s="116"/>
      <c r="Z38" s="181"/>
      <c r="AA38" s="166" t="str">
        <f>IF(AA37="","",VLOOKUP(AA37,シフト記号表!$C$6:$L$47,10,FALSE))</f>
        <v/>
      </c>
      <c r="AB38" s="167" t="str">
        <f>IF(AB37="","",VLOOKUP(AB37,シフト記号表!$C$6:$L$47,10,FALSE))</f>
        <v/>
      </c>
      <c r="AC38" s="167" t="str">
        <f>IF(AC37="","",VLOOKUP(AC37,シフト記号表!$C$6:$L$47,10,FALSE))</f>
        <v/>
      </c>
      <c r="AD38" s="167" t="str">
        <f>IF(AD37="","",VLOOKUP(AD37,シフト記号表!$C$6:$L$47,10,FALSE))</f>
        <v/>
      </c>
      <c r="AE38" s="167" t="str">
        <f>IF(AE37="","",VLOOKUP(AE37,シフト記号表!$C$6:$L$47,10,FALSE))</f>
        <v/>
      </c>
      <c r="AF38" s="167" t="str">
        <f>IF(AF37="","",VLOOKUP(AF37,シフト記号表!$C$6:$L$47,10,FALSE))</f>
        <v/>
      </c>
      <c r="AG38" s="168" t="str">
        <f>IF(AG37="","",VLOOKUP(AG37,シフト記号表!$C$6:$L$47,10,FALSE))</f>
        <v/>
      </c>
      <c r="AH38" s="166" t="str">
        <f>IF(AH37="","",VLOOKUP(AH37,シフト記号表!$C$6:$L$47,10,FALSE))</f>
        <v/>
      </c>
      <c r="AI38" s="167" t="str">
        <f>IF(AI37="","",VLOOKUP(AI37,シフト記号表!$C$6:$L$47,10,FALSE))</f>
        <v/>
      </c>
      <c r="AJ38" s="167" t="str">
        <f>IF(AJ37="","",VLOOKUP(AJ37,シフト記号表!$C$6:$L$47,10,FALSE))</f>
        <v/>
      </c>
      <c r="AK38" s="167" t="str">
        <f>IF(AK37="","",VLOOKUP(AK37,シフト記号表!$C$6:$L$47,10,FALSE))</f>
        <v/>
      </c>
      <c r="AL38" s="167" t="str">
        <f>IF(AL37="","",VLOOKUP(AL37,シフト記号表!$C$6:$L$47,10,FALSE))</f>
        <v/>
      </c>
      <c r="AM38" s="167" t="str">
        <f>IF(AM37="","",VLOOKUP(AM37,シフト記号表!$C$6:$L$47,10,FALSE))</f>
        <v/>
      </c>
      <c r="AN38" s="168" t="str">
        <f>IF(AN37="","",VLOOKUP(AN37,シフト記号表!$C$6:$L$47,10,FALSE))</f>
        <v/>
      </c>
      <c r="AO38" s="166" t="str">
        <f>IF(AO37="","",VLOOKUP(AO37,シフト記号表!$C$6:$L$47,10,FALSE))</f>
        <v/>
      </c>
      <c r="AP38" s="167" t="str">
        <f>IF(AP37="","",VLOOKUP(AP37,シフト記号表!$C$6:$L$47,10,FALSE))</f>
        <v/>
      </c>
      <c r="AQ38" s="167" t="str">
        <f>IF(AQ37="","",VLOOKUP(AQ37,シフト記号表!$C$6:$L$47,10,FALSE))</f>
        <v/>
      </c>
      <c r="AR38" s="167" t="str">
        <f>IF(AR37="","",VLOOKUP(AR37,シフト記号表!$C$6:$L$47,10,FALSE))</f>
        <v/>
      </c>
      <c r="AS38" s="167" t="str">
        <f>IF(AS37="","",VLOOKUP(AS37,シフト記号表!$C$6:$L$47,10,FALSE))</f>
        <v/>
      </c>
      <c r="AT38" s="167" t="str">
        <f>IF(AT37="","",VLOOKUP(AT37,シフト記号表!$C$6:$L$47,10,FALSE))</f>
        <v/>
      </c>
      <c r="AU38" s="168" t="str">
        <f>IF(AU37="","",VLOOKUP(AU37,シフト記号表!$C$6:$L$47,10,FALSE))</f>
        <v/>
      </c>
      <c r="AV38" s="166" t="str">
        <f>IF(AV37="","",VLOOKUP(AV37,シフト記号表!$C$6:$L$47,10,FALSE))</f>
        <v/>
      </c>
      <c r="AW38" s="167" t="str">
        <f>IF(AW37="","",VLOOKUP(AW37,シフト記号表!$C$6:$L$47,10,FALSE))</f>
        <v/>
      </c>
      <c r="AX38" s="167" t="str">
        <f>IF(AX37="","",VLOOKUP(AX37,シフト記号表!$C$6:$L$47,10,FALSE))</f>
        <v/>
      </c>
      <c r="AY38" s="167" t="str">
        <f>IF(AY37="","",VLOOKUP(AY37,シフト記号表!$C$6:$L$47,10,FALSE))</f>
        <v/>
      </c>
      <c r="AZ38" s="167" t="str">
        <f>IF(AZ37="","",VLOOKUP(AZ37,シフト記号表!$C$6:$L$47,10,FALSE))</f>
        <v/>
      </c>
      <c r="BA38" s="167" t="str">
        <f>IF(BA37="","",VLOOKUP(BA37,シフト記号表!$C$6:$L$47,10,FALSE))</f>
        <v/>
      </c>
      <c r="BB38" s="168" t="str">
        <f>IF(BB37="","",VLOOKUP(BB37,シフト記号表!$C$6:$L$47,10,FALSE))</f>
        <v/>
      </c>
      <c r="BC38" s="166" t="str">
        <f>IF(BC37="","",VLOOKUP(BC37,シフト記号表!$C$6:$L$47,10,FALSE))</f>
        <v/>
      </c>
      <c r="BD38" s="167" t="str">
        <f>IF(BD37="","",VLOOKUP(BD37,シフト記号表!$C$6:$L$47,10,FALSE))</f>
        <v/>
      </c>
      <c r="BE38" s="167" t="str">
        <f>IF(BE37="","",VLOOKUP(BE37,シフト記号表!$C$6:$L$47,10,FALSE))</f>
        <v/>
      </c>
      <c r="BF38" s="262">
        <f>IF($BI$3="４週",SUM(AA38:BB38),IF($BI$3="暦月",SUM(AA38:BE38),""))</f>
        <v>0</v>
      </c>
      <c r="BG38" s="263"/>
      <c r="BH38" s="264">
        <f>IF($BI$3="４週",BF38/4,IF($BI$3="暦月",(BF38/($BI$8/7)),""))</f>
        <v>0</v>
      </c>
      <c r="BI38" s="263"/>
      <c r="BJ38" s="201"/>
      <c r="BK38" s="202"/>
      <c r="BL38" s="202"/>
      <c r="BM38" s="202"/>
      <c r="BN38" s="203"/>
    </row>
    <row r="39" spans="2:66" ht="20.25" customHeight="1" x14ac:dyDescent="0.4">
      <c r="B39" s="214">
        <f>B37+1</f>
        <v>12</v>
      </c>
      <c r="C39" s="216"/>
      <c r="D39" s="218"/>
      <c r="E39" s="219"/>
      <c r="F39" s="220"/>
      <c r="G39" s="222"/>
      <c r="H39" s="223"/>
      <c r="I39" s="156"/>
      <c r="J39" s="157"/>
      <c r="K39" s="156"/>
      <c r="L39" s="157"/>
      <c r="M39" s="226"/>
      <c r="N39" s="227"/>
      <c r="O39" s="230"/>
      <c r="P39" s="231"/>
      <c r="Q39" s="231"/>
      <c r="R39" s="223"/>
      <c r="S39" s="204"/>
      <c r="T39" s="205"/>
      <c r="U39" s="205"/>
      <c r="V39" s="205"/>
      <c r="W39" s="206"/>
      <c r="X39" s="179" t="s">
        <v>18</v>
      </c>
      <c r="Y39" s="114"/>
      <c r="Z39" s="115"/>
      <c r="AA39" s="101"/>
      <c r="AB39" s="102"/>
      <c r="AC39" s="102"/>
      <c r="AD39" s="102"/>
      <c r="AE39" s="102"/>
      <c r="AF39" s="102"/>
      <c r="AG39" s="103"/>
      <c r="AH39" s="101"/>
      <c r="AI39" s="102"/>
      <c r="AJ39" s="102"/>
      <c r="AK39" s="102"/>
      <c r="AL39" s="102"/>
      <c r="AM39" s="102"/>
      <c r="AN39" s="103"/>
      <c r="AO39" s="101"/>
      <c r="AP39" s="102"/>
      <c r="AQ39" s="102"/>
      <c r="AR39" s="102"/>
      <c r="AS39" s="102"/>
      <c r="AT39" s="102"/>
      <c r="AU39" s="103"/>
      <c r="AV39" s="101"/>
      <c r="AW39" s="102"/>
      <c r="AX39" s="102"/>
      <c r="AY39" s="102"/>
      <c r="AZ39" s="102"/>
      <c r="BA39" s="102"/>
      <c r="BB39" s="103"/>
      <c r="BC39" s="101"/>
      <c r="BD39" s="102"/>
      <c r="BE39" s="104"/>
      <c r="BF39" s="207"/>
      <c r="BG39" s="208"/>
      <c r="BH39" s="209"/>
      <c r="BI39" s="210"/>
      <c r="BJ39" s="198"/>
      <c r="BK39" s="199"/>
      <c r="BL39" s="199"/>
      <c r="BM39" s="199"/>
      <c r="BN39" s="200"/>
    </row>
    <row r="40" spans="2:66" ht="20.25" customHeight="1" x14ac:dyDescent="0.4">
      <c r="B40" s="215"/>
      <c r="C40" s="217"/>
      <c r="D40" s="221"/>
      <c r="E40" s="219"/>
      <c r="F40" s="220"/>
      <c r="G40" s="265"/>
      <c r="H40" s="266"/>
      <c r="I40" s="156"/>
      <c r="J40" s="157">
        <f>G39</f>
        <v>0</v>
      </c>
      <c r="K40" s="156"/>
      <c r="L40" s="157">
        <f>M39</f>
        <v>0</v>
      </c>
      <c r="M40" s="267"/>
      <c r="N40" s="268"/>
      <c r="O40" s="269"/>
      <c r="P40" s="270"/>
      <c r="Q40" s="270"/>
      <c r="R40" s="266"/>
      <c r="S40" s="204"/>
      <c r="T40" s="205"/>
      <c r="U40" s="205"/>
      <c r="V40" s="205"/>
      <c r="W40" s="206"/>
      <c r="X40" s="180" t="s">
        <v>237</v>
      </c>
      <c r="Y40" s="116"/>
      <c r="Z40" s="181"/>
      <c r="AA40" s="166" t="str">
        <f>IF(AA39="","",VLOOKUP(AA39,シフト記号表!$C$6:$L$47,10,FALSE))</f>
        <v/>
      </c>
      <c r="AB40" s="167" t="str">
        <f>IF(AB39="","",VLOOKUP(AB39,シフト記号表!$C$6:$L$47,10,FALSE))</f>
        <v/>
      </c>
      <c r="AC40" s="167" t="str">
        <f>IF(AC39="","",VLOOKUP(AC39,シフト記号表!$C$6:$L$47,10,FALSE))</f>
        <v/>
      </c>
      <c r="AD40" s="167" t="str">
        <f>IF(AD39="","",VLOOKUP(AD39,シフト記号表!$C$6:$L$47,10,FALSE))</f>
        <v/>
      </c>
      <c r="AE40" s="167" t="str">
        <f>IF(AE39="","",VLOOKUP(AE39,シフト記号表!$C$6:$L$47,10,FALSE))</f>
        <v/>
      </c>
      <c r="AF40" s="167" t="str">
        <f>IF(AF39="","",VLOOKUP(AF39,シフト記号表!$C$6:$L$47,10,FALSE))</f>
        <v/>
      </c>
      <c r="AG40" s="168" t="str">
        <f>IF(AG39="","",VLOOKUP(AG39,シフト記号表!$C$6:$L$47,10,FALSE))</f>
        <v/>
      </c>
      <c r="AH40" s="166" t="str">
        <f>IF(AH39="","",VLOOKUP(AH39,シフト記号表!$C$6:$L$47,10,FALSE))</f>
        <v/>
      </c>
      <c r="AI40" s="167" t="str">
        <f>IF(AI39="","",VLOOKUP(AI39,シフト記号表!$C$6:$L$47,10,FALSE))</f>
        <v/>
      </c>
      <c r="AJ40" s="167" t="str">
        <f>IF(AJ39="","",VLOOKUP(AJ39,シフト記号表!$C$6:$L$47,10,FALSE))</f>
        <v/>
      </c>
      <c r="AK40" s="167" t="str">
        <f>IF(AK39="","",VLOOKUP(AK39,シフト記号表!$C$6:$L$47,10,FALSE))</f>
        <v/>
      </c>
      <c r="AL40" s="167" t="str">
        <f>IF(AL39="","",VLOOKUP(AL39,シフト記号表!$C$6:$L$47,10,FALSE))</f>
        <v/>
      </c>
      <c r="AM40" s="167" t="str">
        <f>IF(AM39="","",VLOOKUP(AM39,シフト記号表!$C$6:$L$47,10,FALSE))</f>
        <v/>
      </c>
      <c r="AN40" s="168" t="str">
        <f>IF(AN39="","",VLOOKUP(AN39,シフト記号表!$C$6:$L$47,10,FALSE))</f>
        <v/>
      </c>
      <c r="AO40" s="166" t="str">
        <f>IF(AO39="","",VLOOKUP(AO39,シフト記号表!$C$6:$L$47,10,FALSE))</f>
        <v/>
      </c>
      <c r="AP40" s="167" t="str">
        <f>IF(AP39="","",VLOOKUP(AP39,シフト記号表!$C$6:$L$47,10,FALSE))</f>
        <v/>
      </c>
      <c r="AQ40" s="167" t="str">
        <f>IF(AQ39="","",VLOOKUP(AQ39,シフト記号表!$C$6:$L$47,10,FALSE))</f>
        <v/>
      </c>
      <c r="AR40" s="167" t="str">
        <f>IF(AR39="","",VLOOKUP(AR39,シフト記号表!$C$6:$L$47,10,FALSE))</f>
        <v/>
      </c>
      <c r="AS40" s="167" t="str">
        <f>IF(AS39="","",VLOOKUP(AS39,シフト記号表!$C$6:$L$47,10,FALSE))</f>
        <v/>
      </c>
      <c r="AT40" s="167" t="str">
        <f>IF(AT39="","",VLOOKUP(AT39,シフト記号表!$C$6:$L$47,10,FALSE))</f>
        <v/>
      </c>
      <c r="AU40" s="168" t="str">
        <f>IF(AU39="","",VLOOKUP(AU39,シフト記号表!$C$6:$L$47,10,FALSE))</f>
        <v/>
      </c>
      <c r="AV40" s="166" t="str">
        <f>IF(AV39="","",VLOOKUP(AV39,シフト記号表!$C$6:$L$47,10,FALSE))</f>
        <v/>
      </c>
      <c r="AW40" s="167" t="str">
        <f>IF(AW39="","",VLOOKUP(AW39,シフト記号表!$C$6:$L$47,10,FALSE))</f>
        <v/>
      </c>
      <c r="AX40" s="167" t="str">
        <f>IF(AX39="","",VLOOKUP(AX39,シフト記号表!$C$6:$L$47,10,FALSE))</f>
        <v/>
      </c>
      <c r="AY40" s="167" t="str">
        <f>IF(AY39="","",VLOOKUP(AY39,シフト記号表!$C$6:$L$47,10,FALSE))</f>
        <v/>
      </c>
      <c r="AZ40" s="167" t="str">
        <f>IF(AZ39="","",VLOOKUP(AZ39,シフト記号表!$C$6:$L$47,10,FALSE))</f>
        <v/>
      </c>
      <c r="BA40" s="167" t="str">
        <f>IF(BA39="","",VLOOKUP(BA39,シフト記号表!$C$6:$L$47,10,FALSE))</f>
        <v/>
      </c>
      <c r="BB40" s="168" t="str">
        <f>IF(BB39="","",VLOOKUP(BB39,シフト記号表!$C$6:$L$47,10,FALSE))</f>
        <v/>
      </c>
      <c r="BC40" s="166" t="str">
        <f>IF(BC39="","",VLOOKUP(BC39,シフト記号表!$C$6:$L$47,10,FALSE))</f>
        <v/>
      </c>
      <c r="BD40" s="167" t="str">
        <f>IF(BD39="","",VLOOKUP(BD39,シフト記号表!$C$6:$L$47,10,FALSE))</f>
        <v/>
      </c>
      <c r="BE40" s="167" t="str">
        <f>IF(BE39="","",VLOOKUP(BE39,シフト記号表!$C$6:$L$47,10,FALSE))</f>
        <v/>
      </c>
      <c r="BF40" s="262">
        <f>IF($BI$3="４週",SUM(AA40:BB40),IF($BI$3="暦月",SUM(AA40:BE40),""))</f>
        <v>0</v>
      </c>
      <c r="BG40" s="263"/>
      <c r="BH40" s="264">
        <f>IF($BI$3="４週",BF40/4,IF($BI$3="暦月",(BF40/($BI$8/7)),""))</f>
        <v>0</v>
      </c>
      <c r="BI40" s="263"/>
      <c r="BJ40" s="201"/>
      <c r="BK40" s="202"/>
      <c r="BL40" s="202"/>
      <c r="BM40" s="202"/>
      <c r="BN40" s="203"/>
    </row>
    <row r="41" spans="2:66" ht="20.25" customHeight="1" x14ac:dyDescent="0.4">
      <c r="B41" s="214">
        <f>B39+1</f>
        <v>13</v>
      </c>
      <c r="C41" s="216"/>
      <c r="D41" s="218"/>
      <c r="E41" s="219"/>
      <c r="F41" s="220"/>
      <c r="G41" s="222"/>
      <c r="H41" s="223"/>
      <c r="I41" s="156"/>
      <c r="J41" s="157"/>
      <c r="K41" s="156"/>
      <c r="L41" s="157"/>
      <c r="M41" s="226"/>
      <c r="N41" s="227"/>
      <c r="O41" s="230"/>
      <c r="P41" s="231"/>
      <c r="Q41" s="231"/>
      <c r="R41" s="223"/>
      <c r="S41" s="204"/>
      <c r="T41" s="205"/>
      <c r="U41" s="205"/>
      <c r="V41" s="205"/>
      <c r="W41" s="206"/>
      <c r="X41" s="179" t="s">
        <v>18</v>
      </c>
      <c r="Y41" s="114"/>
      <c r="Z41" s="115"/>
      <c r="AA41" s="101"/>
      <c r="AB41" s="102"/>
      <c r="AC41" s="102"/>
      <c r="AD41" s="102"/>
      <c r="AE41" s="102"/>
      <c r="AF41" s="102"/>
      <c r="AG41" s="103"/>
      <c r="AH41" s="101"/>
      <c r="AI41" s="102"/>
      <c r="AJ41" s="102"/>
      <c r="AK41" s="102"/>
      <c r="AL41" s="102"/>
      <c r="AM41" s="102"/>
      <c r="AN41" s="103"/>
      <c r="AO41" s="101"/>
      <c r="AP41" s="102"/>
      <c r="AQ41" s="102"/>
      <c r="AR41" s="102"/>
      <c r="AS41" s="102"/>
      <c r="AT41" s="102"/>
      <c r="AU41" s="103"/>
      <c r="AV41" s="101"/>
      <c r="AW41" s="102"/>
      <c r="AX41" s="102"/>
      <c r="AY41" s="102"/>
      <c r="AZ41" s="102"/>
      <c r="BA41" s="102"/>
      <c r="BB41" s="103"/>
      <c r="BC41" s="101"/>
      <c r="BD41" s="102"/>
      <c r="BE41" s="104"/>
      <c r="BF41" s="207"/>
      <c r="BG41" s="208"/>
      <c r="BH41" s="209"/>
      <c r="BI41" s="210"/>
      <c r="BJ41" s="198"/>
      <c r="BK41" s="199"/>
      <c r="BL41" s="199"/>
      <c r="BM41" s="199"/>
      <c r="BN41" s="200"/>
    </row>
    <row r="42" spans="2:66" ht="20.25" customHeight="1" x14ac:dyDescent="0.4">
      <c r="B42" s="215"/>
      <c r="C42" s="217"/>
      <c r="D42" s="221"/>
      <c r="E42" s="219"/>
      <c r="F42" s="220"/>
      <c r="G42" s="265"/>
      <c r="H42" s="266"/>
      <c r="I42" s="156"/>
      <c r="J42" s="157">
        <f>G41</f>
        <v>0</v>
      </c>
      <c r="K42" s="156"/>
      <c r="L42" s="157">
        <f>M41</f>
        <v>0</v>
      </c>
      <c r="M42" s="267"/>
      <c r="N42" s="268"/>
      <c r="O42" s="269"/>
      <c r="P42" s="270"/>
      <c r="Q42" s="270"/>
      <c r="R42" s="266"/>
      <c r="S42" s="204"/>
      <c r="T42" s="205"/>
      <c r="U42" s="205"/>
      <c r="V42" s="205"/>
      <c r="W42" s="206"/>
      <c r="X42" s="180" t="s">
        <v>237</v>
      </c>
      <c r="Y42" s="116"/>
      <c r="Z42" s="181"/>
      <c r="AA42" s="166" t="str">
        <f>IF(AA41="","",VLOOKUP(AA41,シフト記号表!$C$6:$L$47,10,FALSE))</f>
        <v/>
      </c>
      <c r="AB42" s="167" t="str">
        <f>IF(AB41="","",VLOOKUP(AB41,シフト記号表!$C$6:$L$47,10,FALSE))</f>
        <v/>
      </c>
      <c r="AC42" s="167" t="str">
        <f>IF(AC41="","",VLOOKUP(AC41,シフト記号表!$C$6:$L$47,10,FALSE))</f>
        <v/>
      </c>
      <c r="AD42" s="167" t="str">
        <f>IF(AD41="","",VLOOKUP(AD41,シフト記号表!$C$6:$L$47,10,FALSE))</f>
        <v/>
      </c>
      <c r="AE42" s="167" t="str">
        <f>IF(AE41="","",VLOOKUP(AE41,シフト記号表!$C$6:$L$47,10,FALSE))</f>
        <v/>
      </c>
      <c r="AF42" s="167" t="str">
        <f>IF(AF41="","",VLOOKUP(AF41,シフト記号表!$C$6:$L$47,10,FALSE))</f>
        <v/>
      </c>
      <c r="AG42" s="168" t="str">
        <f>IF(AG41="","",VLOOKUP(AG41,シフト記号表!$C$6:$L$47,10,FALSE))</f>
        <v/>
      </c>
      <c r="AH42" s="166" t="str">
        <f>IF(AH41="","",VLOOKUP(AH41,シフト記号表!$C$6:$L$47,10,FALSE))</f>
        <v/>
      </c>
      <c r="AI42" s="167" t="str">
        <f>IF(AI41="","",VLOOKUP(AI41,シフト記号表!$C$6:$L$47,10,FALSE))</f>
        <v/>
      </c>
      <c r="AJ42" s="167" t="str">
        <f>IF(AJ41="","",VLOOKUP(AJ41,シフト記号表!$C$6:$L$47,10,FALSE))</f>
        <v/>
      </c>
      <c r="AK42" s="167" t="str">
        <f>IF(AK41="","",VLOOKUP(AK41,シフト記号表!$C$6:$L$47,10,FALSE))</f>
        <v/>
      </c>
      <c r="AL42" s="167" t="str">
        <f>IF(AL41="","",VLOOKUP(AL41,シフト記号表!$C$6:$L$47,10,FALSE))</f>
        <v/>
      </c>
      <c r="AM42" s="167" t="str">
        <f>IF(AM41="","",VLOOKUP(AM41,シフト記号表!$C$6:$L$47,10,FALSE))</f>
        <v/>
      </c>
      <c r="AN42" s="168" t="str">
        <f>IF(AN41="","",VLOOKUP(AN41,シフト記号表!$C$6:$L$47,10,FALSE))</f>
        <v/>
      </c>
      <c r="AO42" s="166" t="str">
        <f>IF(AO41="","",VLOOKUP(AO41,シフト記号表!$C$6:$L$47,10,FALSE))</f>
        <v/>
      </c>
      <c r="AP42" s="167" t="str">
        <f>IF(AP41="","",VLOOKUP(AP41,シフト記号表!$C$6:$L$47,10,FALSE))</f>
        <v/>
      </c>
      <c r="AQ42" s="167" t="str">
        <f>IF(AQ41="","",VLOOKUP(AQ41,シフト記号表!$C$6:$L$47,10,FALSE))</f>
        <v/>
      </c>
      <c r="AR42" s="167" t="str">
        <f>IF(AR41="","",VLOOKUP(AR41,シフト記号表!$C$6:$L$47,10,FALSE))</f>
        <v/>
      </c>
      <c r="AS42" s="167" t="str">
        <f>IF(AS41="","",VLOOKUP(AS41,シフト記号表!$C$6:$L$47,10,FALSE))</f>
        <v/>
      </c>
      <c r="AT42" s="167" t="str">
        <f>IF(AT41="","",VLOOKUP(AT41,シフト記号表!$C$6:$L$47,10,FALSE))</f>
        <v/>
      </c>
      <c r="AU42" s="168" t="str">
        <f>IF(AU41="","",VLOOKUP(AU41,シフト記号表!$C$6:$L$47,10,FALSE))</f>
        <v/>
      </c>
      <c r="AV42" s="166" t="str">
        <f>IF(AV41="","",VLOOKUP(AV41,シフト記号表!$C$6:$L$47,10,FALSE))</f>
        <v/>
      </c>
      <c r="AW42" s="167" t="str">
        <f>IF(AW41="","",VLOOKUP(AW41,シフト記号表!$C$6:$L$47,10,FALSE))</f>
        <v/>
      </c>
      <c r="AX42" s="167" t="str">
        <f>IF(AX41="","",VLOOKUP(AX41,シフト記号表!$C$6:$L$47,10,FALSE))</f>
        <v/>
      </c>
      <c r="AY42" s="167" t="str">
        <f>IF(AY41="","",VLOOKUP(AY41,シフト記号表!$C$6:$L$47,10,FALSE))</f>
        <v/>
      </c>
      <c r="AZ42" s="167" t="str">
        <f>IF(AZ41="","",VLOOKUP(AZ41,シフト記号表!$C$6:$L$47,10,FALSE))</f>
        <v/>
      </c>
      <c r="BA42" s="167" t="str">
        <f>IF(BA41="","",VLOOKUP(BA41,シフト記号表!$C$6:$L$47,10,FALSE))</f>
        <v/>
      </c>
      <c r="BB42" s="168" t="str">
        <f>IF(BB41="","",VLOOKUP(BB41,シフト記号表!$C$6:$L$47,10,FALSE))</f>
        <v/>
      </c>
      <c r="BC42" s="166" t="str">
        <f>IF(BC41="","",VLOOKUP(BC41,シフト記号表!$C$6:$L$47,10,FALSE))</f>
        <v/>
      </c>
      <c r="BD42" s="167" t="str">
        <f>IF(BD41="","",VLOOKUP(BD41,シフト記号表!$C$6:$L$47,10,FALSE))</f>
        <v/>
      </c>
      <c r="BE42" s="167" t="str">
        <f>IF(BE41="","",VLOOKUP(BE41,シフト記号表!$C$6:$L$47,10,FALSE))</f>
        <v/>
      </c>
      <c r="BF42" s="262">
        <f>IF($BI$3="４週",SUM(AA42:BB42),IF($BI$3="暦月",SUM(AA42:BE42),""))</f>
        <v>0</v>
      </c>
      <c r="BG42" s="263"/>
      <c r="BH42" s="264">
        <f>IF($BI$3="４週",BF42/4,IF($BI$3="暦月",(BF42/($BI$8/7)),""))</f>
        <v>0</v>
      </c>
      <c r="BI42" s="263"/>
      <c r="BJ42" s="201"/>
      <c r="BK42" s="202"/>
      <c r="BL42" s="202"/>
      <c r="BM42" s="202"/>
      <c r="BN42" s="203"/>
    </row>
    <row r="43" spans="2:66" ht="20.25" customHeight="1" x14ac:dyDescent="0.4">
      <c r="B43" s="214">
        <f>B41+1</f>
        <v>14</v>
      </c>
      <c r="C43" s="216"/>
      <c r="D43" s="218"/>
      <c r="E43" s="219"/>
      <c r="F43" s="220"/>
      <c r="G43" s="222"/>
      <c r="H43" s="223"/>
      <c r="I43" s="156"/>
      <c r="J43" s="157"/>
      <c r="K43" s="156"/>
      <c r="L43" s="157"/>
      <c r="M43" s="226"/>
      <c r="N43" s="227"/>
      <c r="O43" s="230"/>
      <c r="P43" s="231"/>
      <c r="Q43" s="231"/>
      <c r="R43" s="223"/>
      <c r="S43" s="204"/>
      <c r="T43" s="205"/>
      <c r="U43" s="205"/>
      <c r="V43" s="205"/>
      <c r="W43" s="206"/>
      <c r="X43" s="179" t="s">
        <v>18</v>
      </c>
      <c r="Y43" s="114"/>
      <c r="Z43" s="115"/>
      <c r="AA43" s="101"/>
      <c r="AB43" s="102"/>
      <c r="AC43" s="102"/>
      <c r="AD43" s="102"/>
      <c r="AE43" s="102"/>
      <c r="AF43" s="102"/>
      <c r="AG43" s="103"/>
      <c r="AH43" s="101"/>
      <c r="AI43" s="102"/>
      <c r="AJ43" s="102"/>
      <c r="AK43" s="102"/>
      <c r="AL43" s="102"/>
      <c r="AM43" s="102"/>
      <c r="AN43" s="103"/>
      <c r="AO43" s="101"/>
      <c r="AP43" s="102"/>
      <c r="AQ43" s="102"/>
      <c r="AR43" s="102"/>
      <c r="AS43" s="102"/>
      <c r="AT43" s="102"/>
      <c r="AU43" s="103"/>
      <c r="AV43" s="101"/>
      <c r="AW43" s="102"/>
      <c r="AX43" s="102"/>
      <c r="AY43" s="102"/>
      <c r="AZ43" s="102"/>
      <c r="BA43" s="102"/>
      <c r="BB43" s="103"/>
      <c r="BC43" s="101"/>
      <c r="BD43" s="102"/>
      <c r="BE43" s="104"/>
      <c r="BF43" s="207"/>
      <c r="BG43" s="208"/>
      <c r="BH43" s="209"/>
      <c r="BI43" s="210"/>
      <c r="BJ43" s="198"/>
      <c r="BK43" s="199"/>
      <c r="BL43" s="199"/>
      <c r="BM43" s="199"/>
      <c r="BN43" s="200"/>
    </row>
    <row r="44" spans="2:66" ht="20.25" customHeight="1" x14ac:dyDescent="0.4">
      <c r="B44" s="215"/>
      <c r="C44" s="217"/>
      <c r="D44" s="221"/>
      <c r="E44" s="219"/>
      <c r="F44" s="220"/>
      <c r="G44" s="265"/>
      <c r="H44" s="266"/>
      <c r="I44" s="156"/>
      <c r="J44" s="157">
        <f>G43</f>
        <v>0</v>
      </c>
      <c r="K44" s="156"/>
      <c r="L44" s="157">
        <f>M43</f>
        <v>0</v>
      </c>
      <c r="M44" s="267"/>
      <c r="N44" s="268"/>
      <c r="O44" s="269"/>
      <c r="P44" s="270"/>
      <c r="Q44" s="270"/>
      <c r="R44" s="266"/>
      <c r="S44" s="204"/>
      <c r="T44" s="205"/>
      <c r="U44" s="205"/>
      <c r="V44" s="205"/>
      <c r="W44" s="206"/>
      <c r="X44" s="180" t="s">
        <v>237</v>
      </c>
      <c r="Y44" s="116"/>
      <c r="Z44" s="181"/>
      <c r="AA44" s="166" t="str">
        <f>IF(AA43="","",VLOOKUP(AA43,シフト記号表!$C$6:$L$47,10,FALSE))</f>
        <v/>
      </c>
      <c r="AB44" s="167" t="str">
        <f>IF(AB43="","",VLOOKUP(AB43,シフト記号表!$C$6:$L$47,10,FALSE))</f>
        <v/>
      </c>
      <c r="AC44" s="167" t="str">
        <f>IF(AC43="","",VLOOKUP(AC43,シフト記号表!$C$6:$L$47,10,FALSE))</f>
        <v/>
      </c>
      <c r="AD44" s="167" t="str">
        <f>IF(AD43="","",VLOOKUP(AD43,シフト記号表!$C$6:$L$47,10,FALSE))</f>
        <v/>
      </c>
      <c r="AE44" s="167" t="str">
        <f>IF(AE43="","",VLOOKUP(AE43,シフト記号表!$C$6:$L$47,10,FALSE))</f>
        <v/>
      </c>
      <c r="AF44" s="167" t="str">
        <f>IF(AF43="","",VLOOKUP(AF43,シフト記号表!$C$6:$L$47,10,FALSE))</f>
        <v/>
      </c>
      <c r="AG44" s="168" t="str">
        <f>IF(AG43="","",VLOOKUP(AG43,シフト記号表!$C$6:$L$47,10,FALSE))</f>
        <v/>
      </c>
      <c r="AH44" s="166" t="str">
        <f>IF(AH43="","",VLOOKUP(AH43,シフト記号表!$C$6:$L$47,10,FALSE))</f>
        <v/>
      </c>
      <c r="AI44" s="167" t="str">
        <f>IF(AI43="","",VLOOKUP(AI43,シフト記号表!$C$6:$L$47,10,FALSE))</f>
        <v/>
      </c>
      <c r="AJ44" s="167" t="str">
        <f>IF(AJ43="","",VLOOKUP(AJ43,シフト記号表!$C$6:$L$47,10,FALSE))</f>
        <v/>
      </c>
      <c r="AK44" s="167" t="str">
        <f>IF(AK43="","",VLOOKUP(AK43,シフト記号表!$C$6:$L$47,10,FALSE))</f>
        <v/>
      </c>
      <c r="AL44" s="167" t="str">
        <f>IF(AL43="","",VLOOKUP(AL43,シフト記号表!$C$6:$L$47,10,FALSE))</f>
        <v/>
      </c>
      <c r="AM44" s="167" t="str">
        <f>IF(AM43="","",VLOOKUP(AM43,シフト記号表!$C$6:$L$47,10,FALSE))</f>
        <v/>
      </c>
      <c r="AN44" s="168" t="str">
        <f>IF(AN43="","",VLOOKUP(AN43,シフト記号表!$C$6:$L$47,10,FALSE))</f>
        <v/>
      </c>
      <c r="AO44" s="166" t="str">
        <f>IF(AO43="","",VLOOKUP(AO43,シフト記号表!$C$6:$L$47,10,FALSE))</f>
        <v/>
      </c>
      <c r="AP44" s="167" t="str">
        <f>IF(AP43="","",VLOOKUP(AP43,シフト記号表!$C$6:$L$47,10,FALSE))</f>
        <v/>
      </c>
      <c r="AQ44" s="167" t="str">
        <f>IF(AQ43="","",VLOOKUP(AQ43,シフト記号表!$C$6:$L$47,10,FALSE))</f>
        <v/>
      </c>
      <c r="AR44" s="167" t="str">
        <f>IF(AR43="","",VLOOKUP(AR43,シフト記号表!$C$6:$L$47,10,FALSE))</f>
        <v/>
      </c>
      <c r="AS44" s="167" t="str">
        <f>IF(AS43="","",VLOOKUP(AS43,シフト記号表!$C$6:$L$47,10,FALSE))</f>
        <v/>
      </c>
      <c r="AT44" s="167" t="str">
        <f>IF(AT43="","",VLOOKUP(AT43,シフト記号表!$C$6:$L$47,10,FALSE))</f>
        <v/>
      </c>
      <c r="AU44" s="168" t="str">
        <f>IF(AU43="","",VLOOKUP(AU43,シフト記号表!$C$6:$L$47,10,FALSE))</f>
        <v/>
      </c>
      <c r="AV44" s="166" t="str">
        <f>IF(AV43="","",VLOOKUP(AV43,シフト記号表!$C$6:$L$47,10,FALSE))</f>
        <v/>
      </c>
      <c r="AW44" s="167" t="str">
        <f>IF(AW43="","",VLOOKUP(AW43,シフト記号表!$C$6:$L$47,10,FALSE))</f>
        <v/>
      </c>
      <c r="AX44" s="167" t="str">
        <f>IF(AX43="","",VLOOKUP(AX43,シフト記号表!$C$6:$L$47,10,FALSE))</f>
        <v/>
      </c>
      <c r="AY44" s="167" t="str">
        <f>IF(AY43="","",VLOOKUP(AY43,シフト記号表!$C$6:$L$47,10,FALSE))</f>
        <v/>
      </c>
      <c r="AZ44" s="167" t="str">
        <f>IF(AZ43="","",VLOOKUP(AZ43,シフト記号表!$C$6:$L$47,10,FALSE))</f>
        <v/>
      </c>
      <c r="BA44" s="167" t="str">
        <f>IF(BA43="","",VLOOKUP(BA43,シフト記号表!$C$6:$L$47,10,FALSE))</f>
        <v/>
      </c>
      <c r="BB44" s="168" t="str">
        <f>IF(BB43="","",VLOOKUP(BB43,シフト記号表!$C$6:$L$47,10,FALSE))</f>
        <v/>
      </c>
      <c r="BC44" s="166" t="str">
        <f>IF(BC43="","",VLOOKUP(BC43,シフト記号表!$C$6:$L$47,10,FALSE))</f>
        <v/>
      </c>
      <c r="BD44" s="167" t="str">
        <f>IF(BD43="","",VLOOKUP(BD43,シフト記号表!$C$6:$L$47,10,FALSE))</f>
        <v/>
      </c>
      <c r="BE44" s="167" t="str">
        <f>IF(BE43="","",VLOOKUP(BE43,シフト記号表!$C$6:$L$47,10,FALSE))</f>
        <v/>
      </c>
      <c r="BF44" s="262">
        <f>IF($BI$3="４週",SUM(AA44:BB44),IF($BI$3="暦月",SUM(AA44:BE44),""))</f>
        <v>0</v>
      </c>
      <c r="BG44" s="263"/>
      <c r="BH44" s="264">
        <f>IF($BI$3="４週",BF44/4,IF($BI$3="暦月",(BF44/($BI$8/7)),""))</f>
        <v>0</v>
      </c>
      <c r="BI44" s="263"/>
      <c r="BJ44" s="201"/>
      <c r="BK44" s="202"/>
      <c r="BL44" s="202"/>
      <c r="BM44" s="202"/>
      <c r="BN44" s="203"/>
    </row>
    <row r="45" spans="2:66" ht="20.25" customHeight="1" x14ac:dyDescent="0.4">
      <c r="B45" s="214">
        <f>B43+1</f>
        <v>15</v>
      </c>
      <c r="C45" s="216"/>
      <c r="D45" s="218"/>
      <c r="E45" s="219"/>
      <c r="F45" s="220"/>
      <c r="G45" s="222"/>
      <c r="H45" s="223"/>
      <c r="I45" s="156"/>
      <c r="J45" s="157"/>
      <c r="K45" s="156"/>
      <c r="L45" s="157"/>
      <c r="M45" s="226"/>
      <c r="N45" s="227"/>
      <c r="O45" s="230"/>
      <c r="P45" s="231"/>
      <c r="Q45" s="231"/>
      <c r="R45" s="223"/>
      <c r="S45" s="204"/>
      <c r="T45" s="205"/>
      <c r="U45" s="205"/>
      <c r="V45" s="205"/>
      <c r="W45" s="206"/>
      <c r="X45" s="179" t="s">
        <v>18</v>
      </c>
      <c r="Y45" s="114"/>
      <c r="Z45" s="115"/>
      <c r="AA45" s="101"/>
      <c r="AB45" s="102"/>
      <c r="AC45" s="102"/>
      <c r="AD45" s="102"/>
      <c r="AE45" s="102"/>
      <c r="AF45" s="102"/>
      <c r="AG45" s="103"/>
      <c r="AH45" s="101"/>
      <c r="AI45" s="102"/>
      <c r="AJ45" s="102"/>
      <c r="AK45" s="102"/>
      <c r="AL45" s="102"/>
      <c r="AM45" s="102"/>
      <c r="AN45" s="103"/>
      <c r="AO45" s="101"/>
      <c r="AP45" s="102"/>
      <c r="AQ45" s="102"/>
      <c r="AR45" s="102"/>
      <c r="AS45" s="102"/>
      <c r="AT45" s="102"/>
      <c r="AU45" s="103"/>
      <c r="AV45" s="101"/>
      <c r="AW45" s="102"/>
      <c r="AX45" s="102"/>
      <c r="AY45" s="102"/>
      <c r="AZ45" s="102"/>
      <c r="BA45" s="102"/>
      <c r="BB45" s="103"/>
      <c r="BC45" s="101"/>
      <c r="BD45" s="102"/>
      <c r="BE45" s="104"/>
      <c r="BF45" s="207"/>
      <c r="BG45" s="208"/>
      <c r="BH45" s="209"/>
      <c r="BI45" s="210"/>
      <c r="BJ45" s="198"/>
      <c r="BK45" s="199"/>
      <c r="BL45" s="199"/>
      <c r="BM45" s="199"/>
      <c r="BN45" s="200"/>
    </row>
    <row r="46" spans="2:66" ht="20.25" customHeight="1" x14ac:dyDescent="0.4">
      <c r="B46" s="215"/>
      <c r="C46" s="217"/>
      <c r="D46" s="221"/>
      <c r="E46" s="219"/>
      <c r="F46" s="220"/>
      <c r="G46" s="265"/>
      <c r="H46" s="266"/>
      <c r="I46" s="156"/>
      <c r="J46" s="157">
        <f>G45</f>
        <v>0</v>
      </c>
      <c r="K46" s="156"/>
      <c r="L46" s="157">
        <f>M45</f>
        <v>0</v>
      </c>
      <c r="M46" s="267"/>
      <c r="N46" s="268"/>
      <c r="O46" s="269"/>
      <c r="P46" s="270"/>
      <c r="Q46" s="270"/>
      <c r="R46" s="266"/>
      <c r="S46" s="204"/>
      <c r="T46" s="205"/>
      <c r="U46" s="205"/>
      <c r="V46" s="205"/>
      <c r="W46" s="206"/>
      <c r="X46" s="180" t="s">
        <v>237</v>
      </c>
      <c r="Y46" s="116"/>
      <c r="Z46" s="181"/>
      <c r="AA46" s="166" t="str">
        <f>IF(AA45="","",VLOOKUP(AA45,シフト記号表!$C$6:$L$47,10,FALSE))</f>
        <v/>
      </c>
      <c r="AB46" s="167" t="str">
        <f>IF(AB45="","",VLOOKUP(AB45,シフト記号表!$C$6:$L$47,10,FALSE))</f>
        <v/>
      </c>
      <c r="AC46" s="167" t="str">
        <f>IF(AC45="","",VLOOKUP(AC45,シフト記号表!$C$6:$L$47,10,FALSE))</f>
        <v/>
      </c>
      <c r="AD46" s="167" t="str">
        <f>IF(AD45="","",VLOOKUP(AD45,シフト記号表!$C$6:$L$47,10,FALSE))</f>
        <v/>
      </c>
      <c r="AE46" s="167" t="str">
        <f>IF(AE45="","",VLOOKUP(AE45,シフト記号表!$C$6:$L$47,10,FALSE))</f>
        <v/>
      </c>
      <c r="AF46" s="167" t="str">
        <f>IF(AF45="","",VLOOKUP(AF45,シフト記号表!$C$6:$L$47,10,FALSE))</f>
        <v/>
      </c>
      <c r="AG46" s="168" t="str">
        <f>IF(AG45="","",VLOOKUP(AG45,シフト記号表!$C$6:$L$47,10,FALSE))</f>
        <v/>
      </c>
      <c r="AH46" s="166" t="str">
        <f>IF(AH45="","",VLOOKUP(AH45,シフト記号表!$C$6:$L$47,10,FALSE))</f>
        <v/>
      </c>
      <c r="AI46" s="167" t="str">
        <f>IF(AI45="","",VLOOKUP(AI45,シフト記号表!$C$6:$L$47,10,FALSE))</f>
        <v/>
      </c>
      <c r="AJ46" s="167" t="str">
        <f>IF(AJ45="","",VLOOKUP(AJ45,シフト記号表!$C$6:$L$47,10,FALSE))</f>
        <v/>
      </c>
      <c r="AK46" s="167" t="str">
        <f>IF(AK45="","",VLOOKUP(AK45,シフト記号表!$C$6:$L$47,10,FALSE))</f>
        <v/>
      </c>
      <c r="AL46" s="167" t="str">
        <f>IF(AL45="","",VLOOKUP(AL45,シフト記号表!$C$6:$L$47,10,FALSE))</f>
        <v/>
      </c>
      <c r="AM46" s="167" t="str">
        <f>IF(AM45="","",VLOOKUP(AM45,シフト記号表!$C$6:$L$47,10,FALSE))</f>
        <v/>
      </c>
      <c r="AN46" s="168" t="str">
        <f>IF(AN45="","",VLOOKUP(AN45,シフト記号表!$C$6:$L$47,10,FALSE))</f>
        <v/>
      </c>
      <c r="AO46" s="166" t="str">
        <f>IF(AO45="","",VLOOKUP(AO45,シフト記号表!$C$6:$L$47,10,FALSE))</f>
        <v/>
      </c>
      <c r="AP46" s="167" t="str">
        <f>IF(AP45="","",VLOOKUP(AP45,シフト記号表!$C$6:$L$47,10,FALSE))</f>
        <v/>
      </c>
      <c r="AQ46" s="167" t="str">
        <f>IF(AQ45="","",VLOOKUP(AQ45,シフト記号表!$C$6:$L$47,10,FALSE))</f>
        <v/>
      </c>
      <c r="AR46" s="167" t="str">
        <f>IF(AR45="","",VLOOKUP(AR45,シフト記号表!$C$6:$L$47,10,FALSE))</f>
        <v/>
      </c>
      <c r="AS46" s="167" t="str">
        <f>IF(AS45="","",VLOOKUP(AS45,シフト記号表!$C$6:$L$47,10,FALSE))</f>
        <v/>
      </c>
      <c r="AT46" s="167" t="str">
        <f>IF(AT45="","",VLOOKUP(AT45,シフト記号表!$C$6:$L$47,10,FALSE))</f>
        <v/>
      </c>
      <c r="AU46" s="168" t="str">
        <f>IF(AU45="","",VLOOKUP(AU45,シフト記号表!$C$6:$L$47,10,FALSE))</f>
        <v/>
      </c>
      <c r="AV46" s="166" t="str">
        <f>IF(AV45="","",VLOOKUP(AV45,シフト記号表!$C$6:$L$47,10,FALSE))</f>
        <v/>
      </c>
      <c r="AW46" s="167" t="str">
        <f>IF(AW45="","",VLOOKUP(AW45,シフト記号表!$C$6:$L$47,10,FALSE))</f>
        <v/>
      </c>
      <c r="AX46" s="167" t="str">
        <f>IF(AX45="","",VLOOKUP(AX45,シフト記号表!$C$6:$L$47,10,FALSE))</f>
        <v/>
      </c>
      <c r="AY46" s="167" t="str">
        <f>IF(AY45="","",VLOOKUP(AY45,シフト記号表!$C$6:$L$47,10,FALSE))</f>
        <v/>
      </c>
      <c r="AZ46" s="167" t="str">
        <f>IF(AZ45="","",VLOOKUP(AZ45,シフト記号表!$C$6:$L$47,10,FALSE))</f>
        <v/>
      </c>
      <c r="BA46" s="167" t="str">
        <f>IF(BA45="","",VLOOKUP(BA45,シフト記号表!$C$6:$L$47,10,FALSE))</f>
        <v/>
      </c>
      <c r="BB46" s="168" t="str">
        <f>IF(BB45="","",VLOOKUP(BB45,シフト記号表!$C$6:$L$47,10,FALSE))</f>
        <v/>
      </c>
      <c r="BC46" s="166" t="str">
        <f>IF(BC45="","",VLOOKUP(BC45,シフト記号表!$C$6:$L$47,10,FALSE))</f>
        <v/>
      </c>
      <c r="BD46" s="167" t="str">
        <f>IF(BD45="","",VLOOKUP(BD45,シフト記号表!$C$6:$L$47,10,FALSE))</f>
        <v/>
      </c>
      <c r="BE46" s="167" t="str">
        <f>IF(BE45="","",VLOOKUP(BE45,シフト記号表!$C$6:$L$47,10,FALSE))</f>
        <v/>
      </c>
      <c r="BF46" s="262">
        <f>IF($BI$3="４週",SUM(AA46:BB46),IF($BI$3="暦月",SUM(AA46:BE46),""))</f>
        <v>0</v>
      </c>
      <c r="BG46" s="263"/>
      <c r="BH46" s="264">
        <f>IF($BI$3="４週",BF46/4,IF($BI$3="暦月",(BF46/($BI$8/7)),""))</f>
        <v>0</v>
      </c>
      <c r="BI46" s="263"/>
      <c r="BJ46" s="201"/>
      <c r="BK46" s="202"/>
      <c r="BL46" s="202"/>
      <c r="BM46" s="202"/>
      <c r="BN46" s="203"/>
    </row>
    <row r="47" spans="2:66" ht="20.25" customHeight="1" x14ac:dyDescent="0.4">
      <c r="B47" s="214">
        <f>B45+1</f>
        <v>16</v>
      </c>
      <c r="C47" s="216"/>
      <c r="D47" s="218"/>
      <c r="E47" s="219"/>
      <c r="F47" s="220"/>
      <c r="G47" s="222"/>
      <c r="H47" s="223"/>
      <c r="I47" s="156"/>
      <c r="J47" s="157"/>
      <c r="K47" s="156"/>
      <c r="L47" s="157"/>
      <c r="M47" s="226"/>
      <c r="N47" s="227"/>
      <c r="O47" s="230"/>
      <c r="P47" s="231"/>
      <c r="Q47" s="231"/>
      <c r="R47" s="223"/>
      <c r="S47" s="204"/>
      <c r="T47" s="205"/>
      <c r="U47" s="205"/>
      <c r="V47" s="205"/>
      <c r="W47" s="206"/>
      <c r="X47" s="179" t="s">
        <v>18</v>
      </c>
      <c r="Y47" s="114"/>
      <c r="Z47" s="115"/>
      <c r="AA47" s="101"/>
      <c r="AB47" s="102"/>
      <c r="AC47" s="102"/>
      <c r="AD47" s="102"/>
      <c r="AE47" s="102"/>
      <c r="AF47" s="102"/>
      <c r="AG47" s="103"/>
      <c r="AH47" s="101"/>
      <c r="AI47" s="102"/>
      <c r="AJ47" s="102"/>
      <c r="AK47" s="102"/>
      <c r="AL47" s="102"/>
      <c r="AM47" s="102"/>
      <c r="AN47" s="103"/>
      <c r="AO47" s="101"/>
      <c r="AP47" s="102"/>
      <c r="AQ47" s="102"/>
      <c r="AR47" s="102"/>
      <c r="AS47" s="102"/>
      <c r="AT47" s="102"/>
      <c r="AU47" s="103"/>
      <c r="AV47" s="101"/>
      <c r="AW47" s="102"/>
      <c r="AX47" s="102"/>
      <c r="AY47" s="102"/>
      <c r="AZ47" s="102"/>
      <c r="BA47" s="102"/>
      <c r="BB47" s="103"/>
      <c r="BC47" s="101"/>
      <c r="BD47" s="102"/>
      <c r="BE47" s="104"/>
      <c r="BF47" s="207"/>
      <c r="BG47" s="208"/>
      <c r="BH47" s="209"/>
      <c r="BI47" s="210"/>
      <c r="BJ47" s="198"/>
      <c r="BK47" s="199"/>
      <c r="BL47" s="199"/>
      <c r="BM47" s="199"/>
      <c r="BN47" s="200"/>
    </row>
    <row r="48" spans="2:66" ht="20.25" customHeight="1" x14ac:dyDescent="0.4">
      <c r="B48" s="215"/>
      <c r="C48" s="217"/>
      <c r="D48" s="221"/>
      <c r="E48" s="219"/>
      <c r="F48" s="220"/>
      <c r="G48" s="265"/>
      <c r="H48" s="266"/>
      <c r="I48" s="156"/>
      <c r="J48" s="157">
        <f>G47</f>
        <v>0</v>
      </c>
      <c r="K48" s="156"/>
      <c r="L48" s="157">
        <f>M47</f>
        <v>0</v>
      </c>
      <c r="M48" s="267"/>
      <c r="N48" s="268"/>
      <c r="O48" s="269"/>
      <c r="P48" s="270"/>
      <c r="Q48" s="270"/>
      <c r="R48" s="266"/>
      <c r="S48" s="204"/>
      <c r="T48" s="205"/>
      <c r="U48" s="205"/>
      <c r="V48" s="205"/>
      <c r="W48" s="206"/>
      <c r="X48" s="180" t="s">
        <v>237</v>
      </c>
      <c r="Y48" s="116"/>
      <c r="Z48" s="181"/>
      <c r="AA48" s="166" t="str">
        <f>IF(AA47="","",VLOOKUP(AA47,シフト記号表!$C$6:$L$47,10,FALSE))</f>
        <v/>
      </c>
      <c r="AB48" s="167" t="str">
        <f>IF(AB47="","",VLOOKUP(AB47,シフト記号表!$C$6:$L$47,10,FALSE))</f>
        <v/>
      </c>
      <c r="AC48" s="167" t="str">
        <f>IF(AC47="","",VLOOKUP(AC47,シフト記号表!$C$6:$L$47,10,FALSE))</f>
        <v/>
      </c>
      <c r="AD48" s="167" t="str">
        <f>IF(AD47="","",VLOOKUP(AD47,シフト記号表!$C$6:$L$47,10,FALSE))</f>
        <v/>
      </c>
      <c r="AE48" s="167" t="str">
        <f>IF(AE47="","",VLOOKUP(AE47,シフト記号表!$C$6:$L$47,10,FALSE))</f>
        <v/>
      </c>
      <c r="AF48" s="167" t="str">
        <f>IF(AF47="","",VLOOKUP(AF47,シフト記号表!$C$6:$L$47,10,FALSE))</f>
        <v/>
      </c>
      <c r="AG48" s="168" t="str">
        <f>IF(AG47="","",VLOOKUP(AG47,シフト記号表!$C$6:$L$47,10,FALSE))</f>
        <v/>
      </c>
      <c r="AH48" s="166" t="str">
        <f>IF(AH47="","",VLOOKUP(AH47,シフト記号表!$C$6:$L$47,10,FALSE))</f>
        <v/>
      </c>
      <c r="AI48" s="167" t="str">
        <f>IF(AI47="","",VLOOKUP(AI47,シフト記号表!$C$6:$L$47,10,FALSE))</f>
        <v/>
      </c>
      <c r="AJ48" s="167" t="str">
        <f>IF(AJ47="","",VLOOKUP(AJ47,シフト記号表!$C$6:$L$47,10,FALSE))</f>
        <v/>
      </c>
      <c r="AK48" s="167" t="str">
        <f>IF(AK47="","",VLOOKUP(AK47,シフト記号表!$C$6:$L$47,10,FALSE))</f>
        <v/>
      </c>
      <c r="AL48" s="167" t="str">
        <f>IF(AL47="","",VLOOKUP(AL47,シフト記号表!$C$6:$L$47,10,FALSE))</f>
        <v/>
      </c>
      <c r="AM48" s="167" t="str">
        <f>IF(AM47="","",VLOOKUP(AM47,シフト記号表!$C$6:$L$47,10,FALSE))</f>
        <v/>
      </c>
      <c r="AN48" s="168" t="str">
        <f>IF(AN47="","",VLOOKUP(AN47,シフト記号表!$C$6:$L$47,10,FALSE))</f>
        <v/>
      </c>
      <c r="AO48" s="166" t="str">
        <f>IF(AO47="","",VLOOKUP(AO47,シフト記号表!$C$6:$L$47,10,FALSE))</f>
        <v/>
      </c>
      <c r="AP48" s="167" t="str">
        <f>IF(AP47="","",VLOOKUP(AP47,シフト記号表!$C$6:$L$47,10,FALSE))</f>
        <v/>
      </c>
      <c r="AQ48" s="167" t="str">
        <f>IF(AQ47="","",VLOOKUP(AQ47,シフト記号表!$C$6:$L$47,10,FALSE))</f>
        <v/>
      </c>
      <c r="AR48" s="167" t="str">
        <f>IF(AR47="","",VLOOKUP(AR47,シフト記号表!$C$6:$L$47,10,FALSE))</f>
        <v/>
      </c>
      <c r="AS48" s="167" t="str">
        <f>IF(AS47="","",VLOOKUP(AS47,シフト記号表!$C$6:$L$47,10,FALSE))</f>
        <v/>
      </c>
      <c r="AT48" s="167" t="str">
        <f>IF(AT47="","",VLOOKUP(AT47,シフト記号表!$C$6:$L$47,10,FALSE))</f>
        <v/>
      </c>
      <c r="AU48" s="168" t="str">
        <f>IF(AU47="","",VLOOKUP(AU47,シフト記号表!$C$6:$L$47,10,FALSE))</f>
        <v/>
      </c>
      <c r="AV48" s="166" t="str">
        <f>IF(AV47="","",VLOOKUP(AV47,シフト記号表!$C$6:$L$47,10,FALSE))</f>
        <v/>
      </c>
      <c r="AW48" s="167" t="str">
        <f>IF(AW47="","",VLOOKUP(AW47,シフト記号表!$C$6:$L$47,10,FALSE))</f>
        <v/>
      </c>
      <c r="AX48" s="167" t="str">
        <f>IF(AX47="","",VLOOKUP(AX47,シフト記号表!$C$6:$L$47,10,FALSE))</f>
        <v/>
      </c>
      <c r="AY48" s="167" t="str">
        <f>IF(AY47="","",VLOOKUP(AY47,シフト記号表!$C$6:$L$47,10,FALSE))</f>
        <v/>
      </c>
      <c r="AZ48" s="167" t="str">
        <f>IF(AZ47="","",VLOOKUP(AZ47,シフト記号表!$C$6:$L$47,10,FALSE))</f>
        <v/>
      </c>
      <c r="BA48" s="167" t="str">
        <f>IF(BA47="","",VLOOKUP(BA47,シフト記号表!$C$6:$L$47,10,FALSE))</f>
        <v/>
      </c>
      <c r="BB48" s="168" t="str">
        <f>IF(BB47="","",VLOOKUP(BB47,シフト記号表!$C$6:$L$47,10,FALSE))</f>
        <v/>
      </c>
      <c r="BC48" s="166" t="str">
        <f>IF(BC47="","",VLOOKUP(BC47,シフト記号表!$C$6:$L$47,10,FALSE))</f>
        <v/>
      </c>
      <c r="BD48" s="167" t="str">
        <f>IF(BD47="","",VLOOKUP(BD47,シフト記号表!$C$6:$L$47,10,FALSE))</f>
        <v/>
      </c>
      <c r="BE48" s="167" t="str">
        <f>IF(BE47="","",VLOOKUP(BE47,シフト記号表!$C$6:$L$47,10,FALSE))</f>
        <v/>
      </c>
      <c r="BF48" s="262">
        <f>IF($BI$3="４週",SUM(AA48:BB48),IF($BI$3="暦月",SUM(AA48:BE48),""))</f>
        <v>0</v>
      </c>
      <c r="BG48" s="263"/>
      <c r="BH48" s="264">
        <f>IF($BI$3="４週",BF48/4,IF($BI$3="暦月",(BF48/($BI$8/7)),""))</f>
        <v>0</v>
      </c>
      <c r="BI48" s="263"/>
      <c r="BJ48" s="201"/>
      <c r="BK48" s="202"/>
      <c r="BL48" s="202"/>
      <c r="BM48" s="202"/>
      <c r="BN48" s="203"/>
    </row>
    <row r="49" spans="2:66" ht="20.25" customHeight="1" x14ac:dyDescent="0.4">
      <c r="B49" s="214">
        <f>B47+1</f>
        <v>17</v>
      </c>
      <c r="C49" s="216"/>
      <c r="D49" s="218"/>
      <c r="E49" s="219"/>
      <c r="F49" s="220"/>
      <c r="G49" s="222"/>
      <c r="H49" s="223"/>
      <c r="I49" s="156"/>
      <c r="J49" s="157"/>
      <c r="K49" s="156"/>
      <c r="L49" s="157"/>
      <c r="M49" s="226"/>
      <c r="N49" s="227"/>
      <c r="O49" s="230"/>
      <c r="P49" s="231"/>
      <c r="Q49" s="231"/>
      <c r="R49" s="223"/>
      <c r="S49" s="204"/>
      <c r="T49" s="205"/>
      <c r="U49" s="205"/>
      <c r="V49" s="205"/>
      <c r="W49" s="206"/>
      <c r="X49" s="179" t="s">
        <v>18</v>
      </c>
      <c r="Y49" s="114"/>
      <c r="Z49" s="115"/>
      <c r="AA49" s="101"/>
      <c r="AB49" s="102"/>
      <c r="AC49" s="102"/>
      <c r="AD49" s="102"/>
      <c r="AE49" s="102"/>
      <c r="AF49" s="102"/>
      <c r="AG49" s="103"/>
      <c r="AH49" s="101"/>
      <c r="AI49" s="102"/>
      <c r="AJ49" s="102"/>
      <c r="AK49" s="102"/>
      <c r="AL49" s="102"/>
      <c r="AM49" s="102"/>
      <c r="AN49" s="103"/>
      <c r="AO49" s="101"/>
      <c r="AP49" s="102"/>
      <c r="AQ49" s="102"/>
      <c r="AR49" s="102"/>
      <c r="AS49" s="102"/>
      <c r="AT49" s="102"/>
      <c r="AU49" s="103"/>
      <c r="AV49" s="101"/>
      <c r="AW49" s="102"/>
      <c r="AX49" s="102"/>
      <c r="AY49" s="102"/>
      <c r="AZ49" s="102"/>
      <c r="BA49" s="102"/>
      <c r="BB49" s="103"/>
      <c r="BC49" s="101"/>
      <c r="BD49" s="102"/>
      <c r="BE49" s="104"/>
      <c r="BF49" s="207"/>
      <c r="BG49" s="208"/>
      <c r="BH49" s="209"/>
      <c r="BI49" s="210"/>
      <c r="BJ49" s="198"/>
      <c r="BK49" s="199"/>
      <c r="BL49" s="199"/>
      <c r="BM49" s="199"/>
      <c r="BN49" s="200"/>
    </row>
    <row r="50" spans="2:66" ht="20.25" customHeight="1" x14ac:dyDescent="0.4">
      <c r="B50" s="215"/>
      <c r="C50" s="217"/>
      <c r="D50" s="221"/>
      <c r="E50" s="219"/>
      <c r="F50" s="220"/>
      <c r="G50" s="265"/>
      <c r="H50" s="266"/>
      <c r="I50" s="156"/>
      <c r="J50" s="157">
        <f>G49</f>
        <v>0</v>
      </c>
      <c r="K50" s="156"/>
      <c r="L50" s="157">
        <f>M49</f>
        <v>0</v>
      </c>
      <c r="M50" s="267"/>
      <c r="N50" s="268"/>
      <c r="O50" s="269"/>
      <c r="P50" s="270"/>
      <c r="Q50" s="270"/>
      <c r="R50" s="266"/>
      <c r="S50" s="204"/>
      <c r="T50" s="205"/>
      <c r="U50" s="205"/>
      <c r="V50" s="205"/>
      <c r="W50" s="206"/>
      <c r="X50" s="180" t="s">
        <v>237</v>
      </c>
      <c r="Y50" s="116"/>
      <c r="Z50" s="181"/>
      <c r="AA50" s="166" t="str">
        <f>IF(AA49="","",VLOOKUP(AA49,シフト記号表!$C$6:$L$47,10,FALSE))</f>
        <v/>
      </c>
      <c r="AB50" s="167" t="str">
        <f>IF(AB49="","",VLOOKUP(AB49,シフト記号表!$C$6:$L$47,10,FALSE))</f>
        <v/>
      </c>
      <c r="AC50" s="167" t="str">
        <f>IF(AC49="","",VLOOKUP(AC49,シフト記号表!$C$6:$L$47,10,FALSE))</f>
        <v/>
      </c>
      <c r="AD50" s="167" t="str">
        <f>IF(AD49="","",VLOOKUP(AD49,シフト記号表!$C$6:$L$47,10,FALSE))</f>
        <v/>
      </c>
      <c r="AE50" s="167" t="str">
        <f>IF(AE49="","",VLOOKUP(AE49,シフト記号表!$C$6:$L$47,10,FALSE))</f>
        <v/>
      </c>
      <c r="AF50" s="167" t="str">
        <f>IF(AF49="","",VLOOKUP(AF49,シフト記号表!$C$6:$L$47,10,FALSE))</f>
        <v/>
      </c>
      <c r="AG50" s="168" t="str">
        <f>IF(AG49="","",VLOOKUP(AG49,シフト記号表!$C$6:$L$47,10,FALSE))</f>
        <v/>
      </c>
      <c r="AH50" s="166" t="str">
        <f>IF(AH49="","",VLOOKUP(AH49,シフト記号表!$C$6:$L$47,10,FALSE))</f>
        <v/>
      </c>
      <c r="AI50" s="167" t="str">
        <f>IF(AI49="","",VLOOKUP(AI49,シフト記号表!$C$6:$L$47,10,FALSE))</f>
        <v/>
      </c>
      <c r="AJ50" s="167" t="str">
        <f>IF(AJ49="","",VLOOKUP(AJ49,シフト記号表!$C$6:$L$47,10,FALSE))</f>
        <v/>
      </c>
      <c r="AK50" s="167" t="str">
        <f>IF(AK49="","",VLOOKUP(AK49,シフト記号表!$C$6:$L$47,10,FALSE))</f>
        <v/>
      </c>
      <c r="AL50" s="167" t="str">
        <f>IF(AL49="","",VLOOKUP(AL49,シフト記号表!$C$6:$L$47,10,FALSE))</f>
        <v/>
      </c>
      <c r="AM50" s="167" t="str">
        <f>IF(AM49="","",VLOOKUP(AM49,シフト記号表!$C$6:$L$47,10,FALSE))</f>
        <v/>
      </c>
      <c r="AN50" s="168" t="str">
        <f>IF(AN49="","",VLOOKUP(AN49,シフト記号表!$C$6:$L$47,10,FALSE))</f>
        <v/>
      </c>
      <c r="AO50" s="166" t="str">
        <f>IF(AO49="","",VLOOKUP(AO49,シフト記号表!$C$6:$L$47,10,FALSE))</f>
        <v/>
      </c>
      <c r="AP50" s="167" t="str">
        <f>IF(AP49="","",VLOOKUP(AP49,シフト記号表!$C$6:$L$47,10,FALSE))</f>
        <v/>
      </c>
      <c r="AQ50" s="167" t="str">
        <f>IF(AQ49="","",VLOOKUP(AQ49,シフト記号表!$C$6:$L$47,10,FALSE))</f>
        <v/>
      </c>
      <c r="AR50" s="167" t="str">
        <f>IF(AR49="","",VLOOKUP(AR49,シフト記号表!$C$6:$L$47,10,FALSE))</f>
        <v/>
      </c>
      <c r="AS50" s="167" t="str">
        <f>IF(AS49="","",VLOOKUP(AS49,シフト記号表!$C$6:$L$47,10,FALSE))</f>
        <v/>
      </c>
      <c r="AT50" s="167" t="str">
        <f>IF(AT49="","",VLOOKUP(AT49,シフト記号表!$C$6:$L$47,10,FALSE))</f>
        <v/>
      </c>
      <c r="AU50" s="168" t="str">
        <f>IF(AU49="","",VLOOKUP(AU49,シフト記号表!$C$6:$L$47,10,FALSE))</f>
        <v/>
      </c>
      <c r="AV50" s="166" t="str">
        <f>IF(AV49="","",VLOOKUP(AV49,シフト記号表!$C$6:$L$47,10,FALSE))</f>
        <v/>
      </c>
      <c r="AW50" s="167" t="str">
        <f>IF(AW49="","",VLOOKUP(AW49,シフト記号表!$C$6:$L$47,10,FALSE))</f>
        <v/>
      </c>
      <c r="AX50" s="167" t="str">
        <f>IF(AX49="","",VLOOKUP(AX49,シフト記号表!$C$6:$L$47,10,FALSE))</f>
        <v/>
      </c>
      <c r="AY50" s="167" t="str">
        <f>IF(AY49="","",VLOOKUP(AY49,シフト記号表!$C$6:$L$47,10,FALSE))</f>
        <v/>
      </c>
      <c r="AZ50" s="167" t="str">
        <f>IF(AZ49="","",VLOOKUP(AZ49,シフト記号表!$C$6:$L$47,10,FALSE))</f>
        <v/>
      </c>
      <c r="BA50" s="167" t="str">
        <f>IF(BA49="","",VLOOKUP(BA49,シフト記号表!$C$6:$L$47,10,FALSE))</f>
        <v/>
      </c>
      <c r="BB50" s="168" t="str">
        <f>IF(BB49="","",VLOOKUP(BB49,シフト記号表!$C$6:$L$47,10,FALSE))</f>
        <v/>
      </c>
      <c r="BC50" s="166" t="str">
        <f>IF(BC49="","",VLOOKUP(BC49,シフト記号表!$C$6:$L$47,10,FALSE))</f>
        <v/>
      </c>
      <c r="BD50" s="167" t="str">
        <f>IF(BD49="","",VLOOKUP(BD49,シフト記号表!$C$6:$L$47,10,FALSE))</f>
        <v/>
      </c>
      <c r="BE50" s="167" t="str">
        <f>IF(BE49="","",VLOOKUP(BE49,シフト記号表!$C$6:$L$47,10,FALSE))</f>
        <v/>
      </c>
      <c r="BF50" s="262">
        <f>IF($BI$3="４週",SUM(AA50:BB50),IF($BI$3="暦月",SUM(AA50:BE50),""))</f>
        <v>0</v>
      </c>
      <c r="BG50" s="263"/>
      <c r="BH50" s="264">
        <f>IF($BI$3="４週",BF50/4,IF($BI$3="暦月",(BF50/($BI$8/7)),""))</f>
        <v>0</v>
      </c>
      <c r="BI50" s="263"/>
      <c r="BJ50" s="201"/>
      <c r="BK50" s="202"/>
      <c r="BL50" s="202"/>
      <c r="BM50" s="202"/>
      <c r="BN50" s="203"/>
    </row>
    <row r="51" spans="2:66" ht="20.25" customHeight="1" x14ac:dyDescent="0.4">
      <c r="B51" s="214">
        <f>B49+1</f>
        <v>18</v>
      </c>
      <c r="C51" s="216"/>
      <c r="D51" s="218"/>
      <c r="E51" s="219"/>
      <c r="F51" s="220"/>
      <c r="G51" s="222"/>
      <c r="H51" s="223"/>
      <c r="I51" s="156"/>
      <c r="J51" s="157"/>
      <c r="K51" s="156"/>
      <c r="L51" s="157"/>
      <c r="M51" s="226"/>
      <c r="N51" s="227"/>
      <c r="O51" s="230"/>
      <c r="P51" s="231"/>
      <c r="Q51" s="231"/>
      <c r="R51" s="223"/>
      <c r="S51" s="204"/>
      <c r="T51" s="205"/>
      <c r="U51" s="205"/>
      <c r="V51" s="205"/>
      <c r="W51" s="206"/>
      <c r="X51" s="179" t="s">
        <v>18</v>
      </c>
      <c r="Y51" s="114"/>
      <c r="Z51" s="115"/>
      <c r="AA51" s="101"/>
      <c r="AB51" s="102"/>
      <c r="AC51" s="102"/>
      <c r="AD51" s="102"/>
      <c r="AE51" s="102"/>
      <c r="AF51" s="102"/>
      <c r="AG51" s="103"/>
      <c r="AH51" s="101"/>
      <c r="AI51" s="102"/>
      <c r="AJ51" s="102"/>
      <c r="AK51" s="102"/>
      <c r="AL51" s="102"/>
      <c r="AM51" s="102"/>
      <c r="AN51" s="103"/>
      <c r="AO51" s="101"/>
      <c r="AP51" s="102"/>
      <c r="AQ51" s="102"/>
      <c r="AR51" s="102"/>
      <c r="AS51" s="102"/>
      <c r="AT51" s="102"/>
      <c r="AU51" s="103"/>
      <c r="AV51" s="101"/>
      <c r="AW51" s="102"/>
      <c r="AX51" s="102"/>
      <c r="AY51" s="102"/>
      <c r="AZ51" s="102"/>
      <c r="BA51" s="102"/>
      <c r="BB51" s="103"/>
      <c r="BC51" s="101"/>
      <c r="BD51" s="102"/>
      <c r="BE51" s="104"/>
      <c r="BF51" s="207"/>
      <c r="BG51" s="208"/>
      <c r="BH51" s="209"/>
      <c r="BI51" s="210"/>
      <c r="BJ51" s="198"/>
      <c r="BK51" s="199"/>
      <c r="BL51" s="199"/>
      <c r="BM51" s="199"/>
      <c r="BN51" s="200"/>
    </row>
    <row r="52" spans="2:66" ht="20.25" customHeight="1" x14ac:dyDescent="0.4">
      <c r="B52" s="215"/>
      <c r="C52" s="217"/>
      <c r="D52" s="221"/>
      <c r="E52" s="219"/>
      <c r="F52" s="220"/>
      <c r="G52" s="265"/>
      <c r="H52" s="266"/>
      <c r="I52" s="156"/>
      <c r="J52" s="157">
        <f>G51</f>
        <v>0</v>
      </c>
      <c r="K52" s="156"/>
      <c r="L52" s="157">
        <f>M51</f>
        <v>0</v>
      </c>
      <c r="M52" s="267"/>
      <c r="N52" s="268"/>
      <c r="O52" s="269"/>
      <c r="P52" s="270"/>
      <c r="Q52" s="270"/>
      <c r="R52" s="266"/>
      <c r="S52" s="204"/>
      <c r="T52" s="205"/>
      <c r="U52" s="205"/>
      <c r="V52" s="205"/>
      <c r="W52" s="206"/>
      <c r="X52" s="180" t="s">
        <v>237</v>
      </c>
      <c r="Y52" s="116"/>
      <c r="Z52" s="181"/>
      <c r="AA52" s="166" t="str">
        <f>IF(AA51="","",VLOOKUP(AA51,シフト記号表!$C$6:$L$47,10,FALSE))</f>
        <v/>
      </c>
      <c r="AB52" s="167" t="str">
        <f>IF(AB51="","",VLOOKUP(AB51,シフト記号表!$C$6:$L$47,10,FALSE))</f>
        <v/>
      </c>
      <c r="AC52" s="167" t="str">
        <f>IF(AC51="","",VLOOKUP(AC51,シフト記号表!$C$6:$L$47,10,FALSE))</f>
        <v/>
      </c>
      <c r="AD52" s="167" t="str">
        <f>IF(AD51="","",VLOOKUP(AD51,シフト記号表!$C$6:$L$47,10,FALSE))</f>
        <v/>
      </c>
      <c r="AE52" s="167" t="str">
        <f>IF(AE51="","",VLOOKUP(AE51,シフト記号表!$C$6:$L$47,10,FALSE))</f>
        <v/>
      </c>
      <c r="AF52" s="167" t="str">
        <f>IF(AF51="","",VLOOKUP(AF51,シフト記号表!$C$6:$L$47,10,FALSE))</f>
        <v/>
      </c>
      <c r="AG52" s="168" t="str">
        <f>IF(AG51="","",VLOOKUP(AG51,シフト記号表!$C$6:$L$47,10,FALSE))</f>
        <v/>
      </c>
      <c r="AH52" s="166" t="str">
        <f>IF(AH51="","",VLOOKUP(AH51,シフト記号表!$C$6:$L$47,10,FALSE))</f>
        <v/>
      </c>
      <c r="AI52" s="167" t="str">
        <f>IF(AI51="","",VLOOKUP(AI51,シフト記号表!$C$6:$L$47,10,FALSE))</f>
        <v/>
      </c>
      <c r="AJ52" s="167" t="str">
        <f>IF(AJ51="","",VLOOKUP(AJ51,シフト記号表!$C$6:$L$47,10,FALSE))</f>
        <v/>
      </c>
      <c r="AK52" s="167" t="str">
        <f>IF(AK51="","",VLOOKUP(AK51,シフト記号表!$C$6:$L$47,10,FALSE))</f>
        <v/>
      </c>
      <c r="AL52" s="167" t="str">
        <f>IF(AL51="","",VLOOKUP(AL51,シフト記号表!$C$6:$L$47,10,FALSE))</f>
        <v/>
      </c>
      <c r="AM52" s="167" t="str">
        <f>IF(AM51="","",VLOOKUP(AM51,シフト記号表!$C$6:$L$47,10,FALSE))</f>
        <v/>
      </c>
      <c r="AN52" s="168" t="str">
        <f>IF(AN51="","",VLOOKUP(AN51,シフト記号表!$C$6:$L$47,10,FALSE))</f>
        <v/>
      </c>
      <c r="AO52" s="166" t="str">
        <f>IF(AO51="","",VLOOKUP(AO51,シフト記号表!$C$6:$L$47,10,FALSE))</f>
        <v/>
      </c>
      <c r="AP52" s="167" t="str">
        <f>IF(AP51="","",VLOOKUP(AP51,シフト記号表!$C$6:$L$47,10,FALSE))</f>
        <v/>
      </c>
      <c r="AQ52" s="167" t="str">
        <f>IF(AQ51="","",VLOOKUP(AQ51,シフト記号表!$C$6:$L$47,10,FALSE))</f>
        <v/>
      </c>
      <c r="AR52" s="167" t="str">
        <f>IF(AR51="","",VLOOKUP(AR51,シフト記号表!$C$6:$L$47,10,FALSE))</f>
        <v/>
      </c>
      <c r="AS52" s="167" t="str">
        <f>IF(AS51="","",VLOOKUP(AS51,シフト記号表!$C$6:$L$47,10,FALSE))</f>
        <v/>
      </c>
      <c r="AT52" s="167" t="str">
        <f>IF(AT51="","",VLOOKUP(AT51,シフト記号表!$C$6:$L$47,10,FALSE))</f>
        <v/>
      </c>
      <c r="AU52" s="168" t="str">
        <f>IF(AU51="","",VLOOKUP(AU51,シフト記号表!$C$6:$L$47,10,FALSE))</f>
        <v/>
      </c>
      <c r="AV52" s="166" t="str">
        <f>IF(AV51="","",VLOOKUP(AV51,シフト記号表!$C$6:$L$47,10,FALSE))</f>
        <v/>
      </c>
      <c r="AW52" s="167" t="str">
        <f>IF(AW51="","",VLOOKUP(AW51,シフト記号表!$C$6:$L$47,10,FALSE))</f>
        <v/>
      </c>
      <c r="AX52" s="167" t="str">
        <f>IF(AX51="","",VLOOKUP(AX51,シフト記号表!$C$6:$L$47,10,FALSE))</f>
        <v/>
      </c>
      <c r="AY52" s="167" t="str">
        <f>IF(AY51="","",VLOOKUP(AY51,シフト記号表!$C$6:$L$47,10,FALSE))</f>
        <v/>
      </c>
      <c r="AZ52" s="167" t="str">
        <f>IF(AZ51="","",VLOOKUP(AZ51,シフト記号表!$C$6:$L$47,10,FALSE))</f>
        <v/>
      </c>
      <c r="BA52" s="167" t="str">
        <f>IF(BA51="","",VLOOKUP(BA51,シフト記号表!$C$6:$L$47,10,FALSE))</f>
        <v/>
      </c>
      <c r="BB52" s="168" t="str">
        <f>IF(BB51="","",VLOOKUP(BB51,シフト記号表!$C$6:$L$47,10,FALSE))</f>
        <v/>
      </c>
      <c r="BC52" s="166" t="str">
        <f>IF(BC51="","",VLOOKUP(BC51,シフト記号表!$C$6:$L$47,10,FALSE))</f>
        <v/>
      </c>
      <c r="BD52" s="167" t="str">
        <f>IF(BD51="","",VLOOKUP(BD51,シフト記号表!$C$6:$L$47,10,FALSE))</f>
        <v/>
      </c>
      <c r="BE52" s="167" t="str">
        <f>IF(BE51="","",VLOOKUP(BE51,シフト記号表!$C$6:$L$47,10,FALSE))</f>
        <v/>
      </c>
      <c r="BF52" s="262">
        <f>IF($BI$3="４週",SUM(AA52:BB52),IF($BI$3="暦月",SUM(AA52:BE52),""))</f>
        <v>0</v>
      </c>
      <c r="BG52" s="263"/>
      <c r="BH52" s="264">
        <f>IF($BI$3="４週",BF52/4,IF($BI$3="暦月",(BF52/($BI$8/7)),""))</f>
        <v>0</v>
      </c>
      <c r="BI52" s="263"/>
      <c r="BJ52" s="201"/>
      <c r="BK52" s="202"/>
      <c r="BL52" s="202"/>
      <c r="BM52" s="202"/>
      <c r="BN52" s="203"/>
    </row>
    <row r="53" spans="2:66" ht="20.25" customHeight="1" x14ac:dyDescent="0.4">
      <c r="B53" s="214">
        <f>B51+1</f>
        <v>19</v>
      </c>
      <c r="C53" s="216"/>
      <c r="D53" s="218"/>
      <c r="E53" s="219"/>
      <c r="F53" s="220"/>
      <c r="G53" s="222"/>
      <c r="H53" s="223"/>
      <c r="I53" s="158"/>
      <c r="J53" s="159"/>
      <c r="K53" s="158"/>
      <c r="L53" s="159"/>
      <c r="M53" s="226"/>
      <c r="N53" s="227"/>
      <c r="O53" s="230"/>
      <c r="P53" s="231"/>
      <c r="Q53" s="231"/>
      <c r="R53" s="223"/>
      <c r="S53" s="204"/>
      <c r="T53" s="205"/>
      <c r="U53" s="205"/>
      <c r="V53" s="205"/>
      <c r="W53" s="206"/>
      <c r="X53" s="111" t="s">
        <v>18</v>
      </c>
      <c r="Y53" s="112"/>
      <c r="Z53" s="113"/>
      <c r="AA53" s="101"/>
      <c r="AB53" s="102"/>
      <c r="AC53" s="102"/>
      <c r="AD53" s="102"/>
      <c r="AE53" s="102"/>
      <c r="AF53" s="102"/>
      <c r="AG53" s="103"/>
      <c r="AH53" s="101"/>
      <c r="AI53" s="102"/>
      <c r="AJ53" s="102"/>
      <c r="AK53" s="102"/>
      <c r="AL53" s="102"/>
      <c r="AM53" s="102"/>
      <c r="AN53" s="103"/>
      <c r="AO53" s="101"/>
      <c r="AP53" s="102"/>
      <c r="AQ53" s="102"/>
      <c r="AR53" s="102"/>
      <c r="AS53" s="102"/>
      <c r="AT53" s="102"/>
      <c r="AU53" s="103"/>
      <c r="AV53" s="101"/>
      <c r="AW53" s="102"/>
      <c r="AX53" s="102"/>
      <c r="AY53" s="102"/>
      <c r="AZ53" s="102"/>
      <c r="BA53" s="102"/>
      <c r="BB53" s="103"/>
      <c r="BC53" s="101"/>
      <c r="BD53" s="102"/>
      <c r="BE53" s="104"/>
      <c r="BF53" s="207"/>
      <c r="BG53" s="208"/>
      <c r="BH53" s="209"/>
      <c r="BI53" s="210"/>
      <c r="BJ53" s="198"/>
      <c r="BK53" s="199"/>
      <c r="BL53" s="199"/>
      <c r="BM53" s="199"/>
      <c r="BN53" s="200"/>
    </row>
    <row r="54" spans="2:66" ht="20.25" customHeight="1" x14ac:dyDescent="0.4">
      <c r="B54" s="215"/>
      <c r="C54" s="217"/>
      <c r="D54" s="221"/>
      <c r="E54" s="219"/>
      <c r="F54" s="220"/>
      <c r="G54" s="265"/>
      <c r="H54" s="266"/>
      <c r="I54" s="156"/>
      <c r="J54" s="157">
        <f>G53</f>
        <v>0</v>
      </c>
      <c r="K54" s="156"/>
      <c r="L54" s="157">
        <f>M53</f>
        <v>0</v>
      </c>
      <c r="M54" s="267"/>
      <c r="N54" s="268"/>
      <c r="O54" s="269"/>
      <c r="P54" s="270"/>
      <c r="Q54" s="270"/>
      <c r="R54" s="266"/>
      <c r="S54" s="204"/>
      <c r="T54" s="205"/>
      <c r="U54" s="205"/>
      <c r="V54" s="205"/>
      <c r="W54" s="206"/>
      <c r="X54" s="180" t="s">
        <v>237</v>
      </c>
      <c r="Y54" s="109"/>
      <c r="Z54" s="110"/>
      <c r="AA54" s="166" t="str">
        <f>IF(AA53="","",VLOOKUP(AA53,シフト記号表!$C$6:$L$47,10,FALSE))</f>
        <v/>
      </c>
      <c r="AB54" s="167" t="str">
        <f>IF(AB53="","",VLOOKUP(AB53,シフト記号表!$C$6:$L$47,10,FALSE))</f>
        <v/>
      </c>
      <c r="AC54" s="167" t="str">
        <f>IF(AC53="","",VLOOKUP(AC53,シフト記号表!$C$6:$L$47,10,FALSE))</f>
        <v/>
      </c>
      <c r="AD54" s="167" t="str">
        <f>IF(AD53="","",VLOOKUP(AD53,シフト記号表!$C$6:$L$47,10,FALSE))</f>
        <v/>
      </c>
      <c r="AE54" s="167" t="str">
        <f>IF(AE53="","",VLOOKUP(AE53,シフト記号表!$C$6:$L$47,10,FALSE))</f>
        <v/>
      </c>
      <c r="AF54" s="167" t="str">
        <f>IF(AF53="","",VLOOKUP(AF53,シフト記号表!$C$6:$L$47,10,FALSE))</f>
        <v/>
      </c>
      <c r="AG54" s="168" t="str">
        <f>IF(AG53="","",VLOOKUP(AG53,シフト記号表!$C$6:$L$47,10,FALSE))</f>
        <v/>
      </c>
      <c r="AH54" s="166" t="str">
        <f>IF(AH53="","",VLOOKUP(AH53,シフト記号表!$C$6:$L$47,10,FALSE))</f>
        <v/>
      </c>
      <c r="AI54" s="167" t="str">
        <f>IF(AI53="","",VLOOKUP(AI53,シフト記号表!$C$6:$L$47,10,FALSE))</f>
        <v/>
      </c>
      <c r="AJ54" s="167" t="str">
        <f>IF(AJ53="","",VLOOKUP(AJ53,シフト記号表!$C$6:$L$47,10,FALSE))</f>
        <v/>
      </c>
      <c r="AK54" s="167" t="str">
        <f>IF(AK53="","",VLOOKUP(AK53,シフト記号表!$C$6:$L$47,10,FALSE))</f>
        <v/>
      </c>
      <c r="AL54" s="167" t="str">
        <f>IF(AL53="","",VLOOKUP(AL53,シフト記号表!$C$6:$L$47,10,FALSE))</f>
        <v/>
      </c>
      <c r="AM54" s="167" t="str">
        <f>IF(AM53="","",VLOOKUP(AM53,シフト記号表!$C$6:$L$47,10,FALSE))</f>
        <v/>
      </c>
      <c r="AN54" s="168" t="str">
        <f>IF(AN53="","",VLOOKUP(AN53,シフト記号表!$C$6:$L$47,10,FALSE))</f>
        <v/>
      </c>
      <c r="AO54" s="166" t="str">
        <f>IF(AO53="","",VLOOKUP(AO53,シフト記号表!$C$6:$L$47,10,FALSE))</f>
        <v/>
      </c>
      <c r="AP54" s="167" t="str">
        <f>IF(AP53="","",VLOOKUP(AP53,シフト記号表!$C$6:$L$47,10,FALSE))</f>
        <v/>
      </c>
      <c r="AQ54" s="167" t="str">
        <f>IF(AQ53="","",VLOOKUP(AQ53,シフト記号表!$C$6:$L$47,10,FALSE))</f>
        <v/>
      </c>
      <c r="AR54" s="167" t="str">
        <f>IF(AR53="","",VLOOKUP(AR53,シフト記号表!$C$6:$L$47,10,FALSE))</f>
        <v/>
      </c>
      <c r="AS54" s="167" t="str">
        <f>IF(AS53="","",VLOOKUP(AS53,シフト記号表!$C$6:$L$47,10,FALSE))</f>
        <v/>
      </c>
      <c r="AT54" s="167" t="str">
        <f>IF(AT53="","",VLOOKUP(AT53,シフト記号表!$C$6:$L$47,10,FALSE))</f>
        <v/>
      </c>
      <c r="AU54" s="168" t="str">
        <f>IF(AU53="","",VLOOKUP(AU53,シフト記号表!$C$6:$L$47,10,FALSE))</f>
        <v/>
      </c>
      <c r="AV54" s="166" t="str">
        <f>IF(AV53="","",VLOOKUP(AV53,シフト記号表!$C$6:$L$47,10,FALSE))</f>
        <v/>
      </c>
      <c r="AW54" s="167" t="str">
        <f>IF(AW53="","",VLOOKUP(AW53,シフト記号表!$C$6:$L$47,10,FALSE))</f>
        <v/>
      </c>
      <c r="AX54" s="167" t="str">
        <f>IF(AX53="","",VLOOKUP(AX53,シフト記号表!$C$6:$L$47,10,FALSE))</f>
        <v/>
      </c>
      <c r="AY54" s="167" t="str">
        <f>IF(AY53="","",VLOOKUP(AY53,シフト記号表!$C$6:$L$47,10,FALSE))</f>
        <v/>
      </c>
      <c r="AZ54" s="167" t="str">
        <f>IF(AZ53="","",VLOOKUP(AZ53,シフト記号表!$C$6:$L$47,10,FALSE))</f>
        <v/>
      </c>
      <c r="BA54" s="167" t="str">
        <f>IF(BA53="","",VLOOKUP(BA53,シフト記号表!$C$6:$L$47,10,FALSE))</f>
        <v/>
      </c>
      <c r="BB54" s="168" t="str">
        <f>IF(BB53="","",VLOOKUP(BB53,シフト記号表!$C$6:$L$47,10,FALSE))</f>
        <v/>
      </c>
      <c r="BC54" s="166" t="str">
        <f>IF(BC53="","",VLOOKUP(BC53,シフト記号表!$C$6:$L$47,10,FALSE))</f>
        <v/>
      </c>
      <c r="BD54" s="167" t="str">
        <f>IF(BD53="","",VLOOKUP(BD53,シフト記号表!$C$6:$L$47,10,FALSE))</f>
        <v/>
      </c>
      <c r="BE54" s="167" t="str">
        <f>IF(BE53="","",VLOOKUP(BE53,シフト記号表!$C$6:$L$47,10,FALSE))</f>
        <v/>
      </c>
      <c r="BF54" s="262">
        <f>IF($BI$3="４週",SUM(AA54:BB54),IF($BI$3="暦月",SUM(AA54:BE54),""))</f>
        <v>0</v>
      </c>
      <c r="BG54" s="263"/>
      <c r="BH54" s="264">
        <f>IF($BI$3="４週",BF54/4,IF($BI$3="暦月",(BF54/($BI$8/7)),""))</f>
        <v>0</v>
      </c>
      <c r="BI54" s="263"/>
      <c r="BJ54" s="201"/>
      <c r="BK54" s="202"/>
      <c r="BL54" s="202"/>
      <c r="BM54" s="202"/>
      <c r="BN54" s="203"/>
    </row>
    <row r="55" spans="2:66" ht="20.25" customHeight="1" x14ac:dyDescent="0.4">
      <c r="B55" s="214">
        <f>B53+1</f>
        <v>20</v>
      </c>
      <c r="C55" s="216"/>
      <c r="D55" s="218"/>
      <c r="E55" s="219"/>
      <c r="F55" s="220"/>
      <c r="G55" s="222"/>
      <c r="H55" s="223"/>
      <c r="I55" s="158"/>
      <c r="J55" s="159"/>
      <c r="K55" s="158"/>
      <c r="L55" s="159"/>
      <c r="M55" s="226"/>
      <c r="N55" s="227"/>
      <c r="O55" s="230"/>
      <c r="P55" s="231"/>
      <c r="Q55" s="231"/>
      <c r="R55" s="223"/>
      <c r="S55" s="204"/>
      <c r="T55" s="205"/>
      <c r="U55" s="205"/>
      <c r="V55" s="205"/>
      <c r="W55" s="206"/>
      <c r="X55" s="111" t="s">
        <v>18</v>
      </c>
      <c r="Y55" s="112"/>
      <c r="Z55" s="113"/>
      <c r="AA55" s="101"/>
      <c r="AB55" s="102"/>
      <c r="AC55" s="102"/>
      <c r="AD55" s="102"/>
      <c r="AE55" s="102"/>
      <c r="AF55" s="102"/>
      <c r="AG55" s="103"/>
      <c r="AH55" s="101"/>
      <c r="AI55" s="102"/>
      <c r="AJ55" s="102"/>
      <c r="AK55" s="102"/>
      <c r="AL55" s="102"/>
      <c r="AM55" s="102"/>
      <c r="AN55" s="103"/>
      <c r="AO55" s="101"/>
      <c r="AP55" s="102"/>
      <c r="AQ55" s="102"/>
      <c r="AR55" s="102"/>
      <c r="AS55" s="102"/>
      <c r="AT55" s="102"/>
      <c r="AU55" s="103"/>
      <c r="AV55" s="101"/>
      <c r="AW55" s="102"/>
      <c r="AX55" s="102"/>
      <c r="AY55" s="102"/>
      <c r="AZ55" s="102"/>
      <c r="BA55" s="102"/>
      <c r="BB55" s="103"/>
      <c r="BC55" s="101"/>
      <c r="BD55" s="102"/>
      <c r="BE55" s="104"/>
      <c r="BF55" s="207"/>
      <c r="BG55" s="208"/>
      <c r="BH55" s="209"/>
      <c r="BI55" s="210"/>
      <c r="BJ55" s="198"/>
      <c r="BK55" s="199"/>
      <c r="BL55" s="199"/>
      <c r="BM55" s="199"/>
      <c r="BN55" s="200"/>
    </row>
    <row r="56" spans="2:66" ht="20.25" customHeight="1" x14ac:dyDescent="0.4">
      <c r="B56" s="215"/>
      <c r="C56" s="217"/>
      <c r="D56" s="221"/>
      <c r="E56" s="219"/>
      <c r="F56" s="220"/>
      <c r="G56" s="265"/>
      <c r="H56" s="266"/>
      <c r="I56" s="156"/>
      <c r="J56" s="157">
        <f>G55</f>
        <v>0</v>
      </c>
      <c r="K56" s="156"/>
      <c r="L56" s="157">
        <f>M55</f>
        <v>0</v>
      </c>
      <c r="M56" s="267"/>
      <c r="N56" s="268"/>
      <c r="O56" s="269"/>
      <c r="P56" s="270"/>
      <c r="Q56" s="270"/>
      <c r="R56" s="266"/>
      <c r="S56" s="204"/>
      <c r="T56" s="205"/>
      <c r="U56" s="205"/>
      <c r="V56" s="205"/>
      <c r="W56" s="206"/>
      <c r="X56" s="180" t="s">
        <v>237</v>
      </c>
      <c r="Y56" s="116"/>
      <c r="Z56" s="181"/>
      <c r="AA56" s="166" t="str">
        <f>IF(AA55="","",VLOOKUP(AA55,シフト記号表!$C$6:$L$47,10,FALSE))</f>
        <v/>
      </c>
      <c r="AB56" s="167" t="str">
        <f>IF(AB55="","",VLOOKUP(AB55,シフト記号表!$C$6:$L$47,10,FALSE))</f>
        <v/>
      </c>
      <c r="AC56" s="167" t="str">
        <f>IF(AC55="","",VLOOKUP(AC55,シフト記号表!$C$6:$L$47,10,FALSE))</f>
        <v/>
      </c>
      <c r="AD56" s="167" t="str">
        <f>IF(AD55="","",VLOOKUP(AD55,シフト記号表!$C$6:$L$47,10,FALSE))</f>
        <v/>
      </c>
      <c r="AE56" s="167" t="str">
        <f>IF(AE55="","",VLOOKUP(AE55,シフト記号表!$C$6:$L$47,10,FALSE))</f>
        <v/>
      </c>
      <c r="AF56" s="167" t="str">
        <f>IF(AF55="","",VLOOKUP(AF55,シフト記号表!$C$6:$L$47,10,FALSE))</f>
        <v/>
      </c>
      <c r="AG56" s="168" t="str">
        <f>IF(AG55="","",VLOOKUP(AG55,シフト記号表!$C$6:$L$47,10,FALSE))</f>
        <v/>
      </c>
      <c r="AH56" s="166" t="str">
        <f>IF(AH55="","",VLOOKUP(AH55,シフト記号表!$C$6:$L$47,10,FALSE))</f>
        <v/>
      </c>
      <c r="AI56" s="167" t="str">
        <f>IF(AI55="","",VLOOKUP(AI55,シフト記号表!$C$6:$L$47,10,FALSE))</f>
        <v/>
      </c>
      <c r="AJ56" s="167" t="str">
        <f>IF(AJ55="","",VLOOKUP(AJ55,シフト記号表!$C$6:$L$47,10,FALSE))</f>
        <v/>
      </c>
      <c r="AK56" s="167" t="str">
        <f>IF(AK55="","",VLOOKUP(AK55,シフト記号表!$C$6:$L$47,10,FALSE))</f>
        <v/>
      </c>
      <c r="AL56" s="167" t="str">
        <f>IF(AL55="","",VLOOKUP(AL55,シフト記号表!$C$6:$L$47,10,FALSE))</f>
        <v/>
      </c>
      <c r="AM56" s="167" t="str">
        <f>IF(AM55="","",VLOOKUP(AM55,シフト記号表!$C$6:$L$47,10,FALSE))</f>
        <v/>
      </c>
      <c r="AN56" s="168" t="str">
        <f>IF(AN55="","",VLOOKUP(AN55,シフト記号表!$C$6:$L$47,10,FALSE))</f>
        <v/>
      </c>
      <c r="AO56" s="166" t="str">
        <f>IF(AO55="","",VLOOKUP(AO55,シフト記号表!$C$6:$L$47,10,FALSE))</f>
        <v/>
      </c>
      <c r="AP56" s="167" t="str">
        <f>IF(AP55="","",VLOOKUP(AP55,シフト記号表!$C$6:$L$47,10,FALSE))</f>
        <v/>
      </c>
      <c r="AQ56" s="167" t="str">
        <f>IF(AQ55="","",VLOOKUP(AQ55,シフト記号表!$C$6:$L$47,10,FALSE))</f>
        <v/>
      </c>
      <c r="AR56" s="167" t="str">
        <f>IF(AR55="","",VLOOKUP(AR55,シフト記号表!$C$6:$L$47,10,FALSE))</f>
        <v/>
      </c>
      <c r="AS56" s="167" t="str">
        <f>IF(AS55="","",VLOOKUP(AS55,シフト記号表!$C$6:$L$47,10,FALSE))</f>
        <v/>
      </c>
      <c r="AT56" s="167" t="str">
        <f>IF(AT55="","",VLOOKUP(AT55,シフト記号表!$C$6:$L$47,10,FALSE))</f>
        <v/>
      </c>
      <c r="AU56" s="168" t="str">
        <f>IF(AU55="","",VLOOKUP(AU55,シフト記号表!$C$6:$L$47,10,FALSE))</f>
        <v/>
      </c>
      <c r="AV56" s="166" t="str">
        <f>IF(AV55="","",VLOOKUP(AV55,シフト記号表!$C$6:$L$47,10,FALSE))</f>
        <v/>
      </c>
      <c r="AW56" s="167" t="str">
        <f>IF(AW55="","",VLOOKUP(AW55,シフト記号表!$C$6:$L$47,10,FALSE))</f>
        <v/>
      </c>
      <c r="AX56" s="167" t="str">
        <f>IF(AX55="","",VLOOKUP(AX55,シフト記号表!$C$6:$L$47,10,FALSE))</f>
        <v/>
      </c>
      <c r="AY56" s="167" t="str">
        <f>IF(AY55="","",VLOOKUP(AY55,シフト記号表!$C$6:$L$47,10,FALSE))</f>
        <v/>
      </c>
      <c r="AZ56" s="167" t="str">
        <f>IF(AZ55="","",VLOOKUP(AZ55,シフト記号表!$C$6:$L$47,10,FALSE))</f>
        <v/>
      </c>
      <c r="BA56" s="167" t="str">
        <f>IF(BA55="","",VLOOKUP(BA55,シフト記号表!$C$6:$L$47,10,FALSE))</f>
        <v/>
      </c>
      <c r="BB56" s="168" t="str">
        <f>IF(BB55="","",VLOOKUP(BB55,シフト記号表!$C$6:$L$47,10,FALSE))</f>
        <v/>
      </c>
      <c r="BC56" s="166" t="str">
        <f>IF(BC55="","",VLOOKUP(BC55,シフト記号表!$C$6:$L$47,10,FALSE))</f>
        <v/>
      </c>
      <c r="BD56" s="167" t="str">
        <f>IF(BD55="","",VLOOKUP(BD55,シフト記号表!$C$6:$L$47,10,FALSE))</f>
        <v/>
      </c>
      <c r="BE56" s="167" t="str">
        <f>IF(BE55="","",VLOOKUP(BE55,シフト記号表!$C$6:$L$47,10,FALSE))</f>
        <v/>
      </c>
      <c r="BF56" s="262">
        <f>IF($BI$3="４週",SUM(AA56:BB56),IF($BI$3="暦月",SUM(AA56:BE56),""))</f>
        <v>0</v>
      </c>
      <c r="BG56" s="263"/>
      <c r="BH56" s="264">
        <f>IF($BI$3="４週",BF56/4,IF($BI$3="暦月",(BF56/($BI$8/7)),""))</f>
        <v>0</v>
      </c>
      <c r="BI56" s="263"/>
      <c r="BJ56" s="201"/>
      <c r="BK56" s="202"/>
      <c r="BL56" s="202"/>
      <c r="BM56" s="202"/>
      <c r="BN56" s="203"/>
    </row>
    <row r="57" spans="2:66" ht="20.25" customHeight="1" x14ac:dyDescent="0.4">
      <c r="B57" s="214">
        <f>B55+1</f>
        <v>21</v>
      </c>
      <c r="C57" s="216"/>
      <c r="D57" s="218"/>
      <c r="E57" s="219"/>
      <c r="F57" s="220"/>
      <c r="G57" s="222"/>
      <c r="H57" s="223"/>
      <c r="I57" s="156"/>
      <c r="J57" s="157"/>
      <c r="K57" s="156"/>
      <c r="L57" s="157"/>
      <c r="M57" s="226"/>
      <c r="N57" s="227"/>
      <c r="O57" s="230"/>
      <c r="P57" s="231"/>
      <c r="Q57" s="231"/>
      <c r="R57" s="223"/>
      <c r="S57" s="204"/>
      <c r="T57" s="205"/>
      <c r="U57" s="205"/>
      <c r="V57" s="205"/>
      <c r="W57" s="206"/>
      <c r="X57" s="179" t="s">
        <v>18</v>
      </c>
      <c r="Y57" s="114"/>
      <c r="Z57" s="115"/>
      <c r="AA57" s="101"/>
      <c r="AB57" s="102"/>
      <c r="AC57" s="102"/>
      <c r="AD57" s="102"/>
      <c r="AE57" s="102"/>
      <c r="AF57" s="102"/>
      <c r="AG57" s="103"/>
      <c r="AH57" s="101"/>
      <c r="AI57" s="102"/>
      <c r="AJ57" s="102"/>
      <c r="AK57" s="102"/>
      <c r="AL57" s="102"/>
      <c r="AM57" s="102"/>
      <c r="AN57" s="103"/>
      <c r="AO57" s="101"/>
      <c r="AP57" s="102"/>
      <c r="AQ57" s="102"/>
      <c r="AR57" s="102"/>
      <c r="AS57" s="102"/>
      <c r="AT57" s="102"/>
      <c r="AU57" s="103"/>
      <c r="AV57" s="101"/>
      <c r="AW57" s="102"/>
      <c r="AX57" s="102"/>
      <c r="AY57" s="102"/>
      <c r="AZ57" s="102"/>
      <c r="BA57" s="102"/>
      <c r="BB57" s="103"/>
      <c r="BC57" s="101"/>
      <c r="BD57" s="102"/>
      <c r="BE57" s="104"/>
      <c r="BF57" s="207"/>
      <c r="BG57" s="208"/>
      <c r="BH57" s="209"/>
      <c r="BI57" s="210"/>
      <c r="BJ57" s="198"/>
      <c r="BK57" s="199"/>
      <c r="BL57" s="199"/>
      <c r="BM57" s="199"/>
      <c r="BN57" s="200"/>
    </row>
    <row r="58" spans="2:66" ht="20.25" customHeight="1" x14ac:dyDescent="0.4">
      <c r="B58" s="215"/>
      <c r="C58" s="217"/>
      <c r="D58" s="221"/>
      <c r="E58" s="219"/>
      <c r="F58" s="220"/>
      <c r="G58" s="265"/>
      <c r="H58" s="266"/>
      <c r="I58" s="156"/>
      <c r="J58" s="157">
        <f>G57</f>
        <v>0</v>
      </c>
      <c r="K58" s="156"/>
      <c r="L58" s="157">
        <f>M57</f>
        <v>0</v>
      </c>
      <c r="M58" s="267"/>
      <c r="N58" s="268"/>
      <c r="O58" s="269"/>
      <c r="P58" s="270"/>
      <c r="Q58" s="270"/>
      <c r="R58" s="266"/>
      <c r="S58" s="204"/>
      <c r="T58" s="205"/>
      <c r="U58" s="205"/>
      <c r="V58" s="205"/>
      <c r="W58" s="206"/>
      <c r="X58" s="180" t="s">
        <v>237</v>
      </c>
      <c r="Y58" s="116"/>
      <c r="Z58" s="181"/>
      <c r="AA58" s="166" t="str">
        <f>IF(AA57="","",VLOOKUP(AA57,シフト記号表!$C$6:$L$47,10,FALSE))</f>
        <v/>
      </c>
      <c r="AB58" s="167" t="str">
        <f>IF(AB57="","",VLOOKUP(AB57,シフト記号表!$C$6:$L$47,10,FALSE))</f>
        <v/>
      </c>
      <c r="AC58" s="167" t="str">
        <f>IF(AC57="","",VLOOKUP(AC57,シフト記号表!$C$6:$L$47,10,FALSE))</f>
        <v/>
      </c>
      <c r="AD58" s="167" t="str">
        <f>IF(AD57="","",VLOOKUP(AD57,シフト記号表!$C$6:$L$47,10,FALSE))</f>
        <v/>
      </c>
      <c r="AE58" s="167" t="str">
        <f>IF(AE57="","",VLOOKUP(AE57,シフト記号表!$C$6:$L$47,10,FALSE))</f>
        <v/>
      </c>
      <c r="AF58" s="167" t="str">
        <f>IF(AF57="","",VLOOKUP(AF57,シフト記号表!$C$6:$L$47,10,FALSE))</f>
        <v/>
      </c>
      <c r="AG58" s="168" t="str">
        <f>IF(AG57="","",VLOOKUP(AG57,シフト記号表!$C$6:$L$47,10,FALSE))</f>
        <v/>
      </c>
      <c r="AH58" s="166" t="str">
        <f>IF(AH57="","",VLOOKUP(AH57,シフト記号表!$C$6:$L$47,10,FALSE))</f>
        <v/>
      </c>
      <c r="AI58" s="167" t="str">
        <f>IF(AI57="","",VLOOKUP(AI57,シフト記号表!$C$6:$L$47,10,FALSE))</f>
        <v/>
      </c>
      <c r="AJ58" s="167" t="str">
        <f>IF(AJ57="","",VLOOKUP(AJ57,シフト記号表!$C$6:$L$47,10,FALSE))</f>
        <v/>
      </c>
      <c r="AK58" s="167" t="str">
        <f>IF(AK57="","",VLOOKUP(AK57,シフト記号表!$C$6:$L$47,10,FALSE))</f>
        <v/>
      </c>
      <c r="AL58" s="167" t="str">
        <f>IF(AL57="","",VLOOKUP(AL57,シフト記号表!$C$6:$L$47,10,FALSE))</f>
        <v/>
      </c>
      <c r="AM58" s="167" t="str">
        <f>IF(AM57="","",VLOOKUP(AM57,シフト記号表!$C$6:$L$47,10,FALSE))</f>
        <v/>
      </c>
      <c r="AN58" s="168" t="str">
        <f>IF(AN57="","",VLOOKUP(AN57,シフト記号表!$C$6:$L$47,10,FALSE))</f>
        <v/>
      </c>
      <c r="AO58" s="166" t="str">
        <f>IF(AO57="","",VLOOKUP(AO57,シフト記号表!$C$6:$L$47,10,FALSE))</f>
        <v/>
      </c>
      <c r="AP58" s="167" t="str">
        <f>IF(AP57="","",VLOOKUP(AP57,シフト記号表!$C$6:$L$47,10,FALSE))</f>
        <v/>
      </c>
      <c r="AQ58" s="167" t="str">
        <f>IF(AQ57="","",VLOOKUP(AQ57,シフト記号表!$C$6:$L$47,10,FALSE))</f>
        <v/>
      </c>
      <c r="AR58" s="167" t="str">
        <f>IF(AR57="","",VLOOKUP(AR57,シフト記号表!$C$6:$L$47,10,FALSE))</f>
        <v/>
      </c>
      <c r="AS58" s="167" t="str">
        <f>IF(AS57="","",VLOOKUP(AS57,シフト記号表!$C$6:$L$47,10,FALSE))</f>
        <v/>
      </c>
      <c r="AT58" s="167" t="str">
        <f>IF(AT57="","",VLOOKUP(AT57,シフト記号表!$C$6:$L$47,10,FALSE))</f>
        <v/>
      </c>
      <c r="AU58" s="168" t="str">
        <f>IF(AU57="","",VLOOKUP(AU57,シフト記号表!$C$6:$L$47,10,FALSE))</f>
        <v/>
      </c>
      <c r="AV58" s="166" t="str">
        <f>IF(AV57="","",VLOOKUP(AV57,シフト記号表!$C$6:$L$47,10,FALSE))</f>
        <v/>
      </c>
      <c r="AW58" s="167" t="str">
        <f>IF(AW57="","",VLOOKUP(AW57,シフト記号表!$C$6:$L$47,10,FALSE))</f>
        <v/>
      </c>
      <c r="AX58" s="167" t="str">
        <f>IF(AX57="","",VLOOKUP(AX57,シフト記号表!$C$6:$L$47,10,FALSE))</f>
        <v/>
      </c>
      <c r="AY58" s="167" t="str">
        <f>IF(AY57="","",VLOOKUP(AY57,シフト記号表!$C$6:$L$47,10,FALSE))</f>
        <v/>
      </c>
      <c r="AZ58" s="167" t="str">
        <f>IF(AZ57="","",VLOOKUP(AZ57,シフト記号表!$C$6:$L$47,10,FALSE))</f>
        <v/>
      </c>
      <c r="BA58" s="167" t="str">
        <f>IF(BA57="","",VLOOKUP(BA57,シフト記号表!$C$6:$L$47,10,FALSE))</f>
        <v/>
      </c>
      <c r="BB58" s="168" t="str">
        <f>IF(BB57="","",VLOOKUP(BB57,シフト記号表!$C$6:$L$47,10,FALSE))</f>
        <v/>
      </c>
      <c r="BC58" s="166" t="str">
        <f>IF(BC57="","",VLOOKUP(BC57,シフト記号表!$C$6:$L$47,10,FALSE))</f>
        <v/>
      </c>
      <c r="BD58" s="167" t="str">
        <f>IF(BD57="","",VLOOKUP(BD57,シフト記号表!$C$6:$L$47,10,FALSE))</f>
        <v/>
      </c>
      <c r="BE58" s="167" t="str">
        <f>IF(BE57="","",VLOOKUP(BE57,シフト記号表!$C$6:$L$47,10,FALSE))</f>
        <v/>
      </c>
      <c r="BF58" s="262">
        <f>IF($BI$3="４週",SUM(AA58:BB58),IF($BI$3="暦月",SUM(AA58:BE58),""))</f>
        <v>0</v>
      </c>
      <c r="BG58" s="263"/>
      <c r="BH58" s="264">
        <f>IF($BI$3="４週",BF58/4,IF($BI$3="暦月",(BF58/($BI$8/7)),""))</f>
        <v>0</v>
      </c>
      <c r="BI58" s="263"/>
      <c r="BJ58" s="201"/>
      <c r="BK58" s="202"/>
      <c r="BL58" s="202"/>
      <c r="BM58" s="202"/>
      <c r="BN58" s="203"/>
    </row>
    <row r="59" spans="2:66" ht="20.25" customHeight="1" x14ac:dyDescent="0.4">
      <c r="B59" s="214">
        <f>B57+1</f>
        <v>22</v>
      </c>
      <c r="C59" s="216"/>
      <c r="D59" s="218"/>
      <c r="E59" s="219"/>
      <c r="F59" s="220"/>
      <c r="G59" s="222"/>
      <c r="H59" s="223"/>
      <c r="I59" s="156"/>
      <c r="J59" s="157"/>
      <c r="K59" s="156"/>
      <c r="L59" s="157"/>
      <c r="M59" s="226"/>
      <c r="N59" s="227"/>
      <c r="O59" s="230"/>
      <c r="P59" s="231"/>
      <c r="Q59" s="231"/>
      <c r="R59" s="223"/>
      <c r="S59" s="204"/>
      <c r="T59" s="205"/>
      <c r="U59" s="205"/>
      <c r="V59" s="205"/>
      <c r="W59" s="206"/>
      <c r="X59" s="179" t="s">
        <v>18</v>
      </c>
      <c r="Y59" s="114"/>
      <c r="Z59" s="115"/>
      <c r="AA59" s="101"/>
      <c r="AB59" s="102"/>
      <c r="AC59" s="102"/>
      <c r="AD59" s="102"/>
      <c r="AE59" s="102"/>
      <c r="AF59" s="102"/>
      <c r="AG59" s="103"/>
      <c r="AH59" s="101"/>
      <c r="AI59" s="102"/>
      <c r="AJ59" s="102"/>
      <c r="AK59" s="102"/>
      <c r="AL59" s="102"/>
      <c r="AM59" s="102"/>
      <c r="AN59" s="103"/>
      <c r="AO59" s="101"/>
      <c r="AP59" s="102"/>
      <c r="AQ59" s="102"/>
      <c r="AR59" s="102"/>
      <c r="AS59" s="102"/>
      <c r="AT59" s="102"/>
      <c r="AU59" s="103"/>
      <c r="AV59" s="101"/>
      <c r="AW59" s="102"/>
      <c r="AX59" s="102"/>
      <c r="AY59" s="102"/>
      <c r="AZ59" s="102"/>
      <c r="BA59" s="102"/>
      <c r="BB59" s="103"/>
      <c r="BC59" s="101"/>
      <c r="BD59" s="102"/>
      <c r="BE59" s="104"/>
      <c r="BF59" s="207"/>
      <c r="BG59" s="208"/>
      <c r="BH59" s="209"/>
      <c r="BI59" s="210"/>
      <c r="BJ59" s="198"/>
      <c r="BK59" s="199"/>
      <c r="BL59" s="199"/>
      <c r="BM59" s="199"/>
      <c r="BN59" s="200"/>
    </row>
    <row r="60" spans="2:66" ht="20.25" customHeight="1" x14ac:dyDescent="0.4">
      <c r="B60" s="215"/>
      <c r="C60" s="217"/>
      <c r="D60" s="221"/>
      <c r="E60" s="219"/>
      <c r="F60" s="220"/>
      <c r="G60" s="265"/>
      <c r="H60" s="266"/>
      <c r="I60" s="156"/>
      <c r="J60" s="157">
        <f>G59</f>
        <v>0</v>
      </c>
      <c r="K60" s="156"/>
      <c r="L60" s="157">
        <f>M59</f>
        <v>0</v>
      </c>
      <c r="M60" s="267"/>
      <c r="N60" s="268"/>
      <c r="O60" s="269"/>
      <c r="P60" s="270"/>
      <c r="Q60" s="270"/>
      <c r="R60" s="266"/>
      <c r="S60" s="204"/>
      <c r="T60" s="205"/>
      <c r="U60" s="205"/>
      <c r="V60" s="205"/>
      <c r="W60" s="206"/>
      <c r="X60" s="180" t="s">
        <v>237</v>
      </c>
      <c r="Y60" s="116"/>
      <c r="Z60" s="181"/>
      <c r="AA60" s="166" t="str">
        <f>IF(AA59="","",VLOOKUP(AA59,シフト記号表!$C$6:$L$47,10,FALSE))</f>
        <v/>
      </c>
      <c r="AB60" s="167" t="str">
        <f>IF(AB59="","",VLOOKUP(AB59,シフト記号表!$C$6:$L$47,10,FALSE))</f>
        <v/>
      </c>
      <c r="AC60" s="167" t="str">
        <f>IF(AC59="","",VLOOKUP(AC59,シフト記号表!$C$6:$L$47,10,FALSE))</f>
        <v/>
      </c>
      <c r="AD60" s="167" t="str">
        <f>IF(AD59="","",VLOOKUP(AD59,シフト記号表!$C$6:$L$47,10,FALSE))</f>
        <v/>
      </c>
      <c r="AE60" s="167" t="str">
        <f>IF(AE59="","",VLOOKUP(AE59,シフト記号表!$C$6:$L$47,10,FALSE))</f>
        <v/>
      </c>
      <c r="AF60" s="167" t="str">
        <f>IF(AF59="","",VLOOKUP(AF59,シフト記号表!$C$6:$L$47,10,FALSE))</f>
        <v/>
      </c>
      <c r="AG60" s="168" t="str">
        <f>IF(AG59="","",VLOOKUP(AG59,シフト記号表!$C$6:$L$47,10,FALSE))</f>
        <v/>
      </c>
      <c r="AH60" s="166" t="str">
        <f>IF(AH59="","",VLOOKUP(AH59,シフト記号表!$C$6:$L$47,10,FALSE))</f>
        <v/>
      </c>
      <c r="AI60" s="167" t="str">
        <f>IF(AI59="","",VLOOKUP(AI59,シフト記号表!$C$6:$L$47,10,FALSE))</f>
        <v/>
      </c>
      <c r="AJ60" s="167" t="str">
        <f>IF(AJ59="","",VLOOKUP(AJ59,シフト記号表!$C$6:$L$47,10,FALSE))</f>
        <v/>
      </c>
      <c r="AK60" s="167" t="str">
        <f>IF(AK59="","",VLOOKUP(AK59,シフト記号表!$C$6:$L$47,10,FALSE))</f>
        <v/>
      </c>
      <c r="AL60" s="167" t="str">
        <f>IF(AL59="","",VLOOKUP(AL59,シフト記号表!$C$6:$L$47,10,FALSE))</f>
        <v/>
      </c>
      <c r="AM60" s="167" t="str">
        <f>IF(AM59="","",VLOOKUP(AM59,シフト記号表!$C$6:$L$47,10,FALSE))</f>
        <v/>
      </c>
      <c r="AN60" s="168" t="str">
        <f>IF(AN59="","",VLOOKUP(AN59,シフト記号表!$C$6:$L$47,10,FALSE))</f>
        <v/>
      </c>
      <c r="AO60" s="166" t="str">
        <f>IF(AO59="","",VLOOKUP(AO59,シフト記号表!$C$6:$L$47,10,FALSE))</f>
        <v/>
      </c>
      <c r="AP60" s="167" t="str">
        <f>IF(AP59="","",VLOOKUP(AP59,シフト記号表!$C$6:$L$47,10,FALSE))</f>
        <v/>
      </c>
      <c r="AQ60" s="167" t="str">
        <f>IF(AQ59="","",VLOOKUP(AQ59,シフト記号表!$C$6:$L$47,10,FALSE))</f>
        <v/>
      </c>
      <c r="AR60" s="167" t="str">
        <f>IF(AR59="","",VLOOKUP(AR59,シフト記号表!$C$6:$L$47,10,FALSE))</f>
        <v/>
      </c>
      <c r="AS60" s="167" t="str">
        <f>IF(AS59="","",VLOOKUP(AS59,シフト記号表!$C$6:$L$47,10,FALSE))</f>
        <v/>
      </c>
      <c r="AT60" s="167" t="str">
        <f>IF(AT59="","",VLOOKUP(AT59,シフト記号表!$C$6:$L$47,10,FALSE))</f>
        <v/>
      </c>
      <c r="AU60" s="168" t="str">
        <f>IF(AU59="","",VLOOKUP(AU59,シフト記号表!$C$6:$L$47,10,FALSE))</f>
        <v/>
      </c>
      <c r="AV60" s="166" t="str">
        <f>IF(AV59="","",VLOOKUP(AV59,シフト記号表!$C$6:$L$47,10,FALSE))</f>
        <v/>
      </c>
      <c r="AW60" s="167" t="str">
        <f>IF(AW59="","",VLOOKUP(AW59,シフト記号表!$C$6:$L$47,10,FALSE))</f>
        <v/>
      </c>
      <c r="AX60" s="167" t="str">
        <f>IF(AX59="","",VLOOKUP(AX59,シフト記号表!$C$6:$L$47,10,FALSE))</f>
        <v/>
      </c>
      <c r="AY60" s="167" t="str">
        <f>IF(AY59="","",VLOOKUP(AY59,シフト記号表!$C$6:$L$47,10,FALSE))</f>
        <v/>
      </c>
      <c r="AZ60" s="167" t="str">
        <f>IF(AZ59="","",VLOOKUP(AZ59,シフト記号表!$C$6:$L$47,10,FALSE))</f>
        <v/>
      </c>
      <c r="BA60" s="167" t="str">
        <f>IF(BA59="","",VLOOKUP(BA59,シフト記号表!$C$6:$L$47,10,FALSE))</f>
        <v/>
      </c>
      <c r="BB60" s="168" t="str">
        <f>IF(BB59="","",VLOOKUP(BB59,シフト記号表!$C$6:$L$47,10,FALSE))</f>
        <v/>
      </c>
      <c r="BC60" s="166" t="str">
        <f>IF(BC59="","",VLOOKUP(BC59,シフト記号表!$C$6:$L$47,10,FALSE))</f>
        <v/>
      </c>
      <c r="BD60" s="167" t="str">
        <f>IF(BD59="","",VLOOKUP(BD59,シフト記号表!$C$6:$L$47,10,FALSE))</f>
        <v/>
      </c>
      <c r="BE60" s="167" t="str">
        <f>IF(BE59="","",VLOOKUP(BE59,シフト記号表!$C$6:$L$47,10,FALSE))</f>
        <v/>
      </c>
      <c r="BF60" s="262">
        <f>IF($BI$3="４週",SUM(AA60:BB60),IF($BI$3="暦月",SUM(AA60:BE60),""))</f>
        <v>0</v>
      </c>
      <c r="BG60" s="263"/>
      <c r="BH60" s="264">
        <f>IF($BI$3="４週",BF60/4,IF($BI$3="暦月",(BF60/($BI$8/7)),""))</f>
        <v>0</v>
      </c>
      <c r="BI60" s="263"/>
      <c r="BJ60" s="201"/>
      <c r="BK60" s="202"/>
      <c r="BL60" s="202"/>
      <c r="BM60" s="202"/>
      <c r="BN60" s="203"/>
    </row>
    <row r="61" spans="2:66" ht="20.25" customHeight="1" x14ac:dyDescent="0.4">
      <c r="B61" s="214">
        <f>B59+1</f>
        <v>23</v>
      </c>
      <c r="C61" s="216"/>
      <c r="D61" s="218"/>
      <c r="E61" s="219"/>
      <c r="F61" s="220"/>
      <c r="G61" s="222"/>
      <c r="H61" s="223"/>
      <c r="I61" s="156"/>
      <c r="J61" s="157"/>
      <c r="K61" s="156"/>
      <c r="L61" s="157"/>
      <c r="M61" s="226"/>
      <c r="N61" s="227"/>
      <c r="O61" s="230"/>
      <c r="P61" s="231"/>
      <c r="Q61" s="231"/>
      <c r="R61" s="223"/>
      <c r="S61" s="204"/>
      <c r="T61" s="205"/>
      <c r="U61" s="205"/>
      <c r="V61" s="205"/>
      <c r="W61" s="206"/>
      <c r="X61" s="179" t="s">
        <v>18</v>
      </c>
      <c r="Y61" s="114"/>
      <c r="Z61" s="115"/>
      <c r="AA61" s="101"/>
      <c r="AB61" s="102"/>
      <c r="AC61" s="102"/>
      <c r="AD61" s="102"/>
      <c r="AE61" s="102"/>
      <c r="AF61" s="102"/>
      <c r="AG61" s="103"/>
      <c r="AH61" s="101"/>
      <c r="AI61" s="102"/>
      <c r="AJ61" s="102"/>
      <c r="AK61" s="102"/>
      <c r="AL61" s="102"/>
      <c r="AM61" s="102"/>
      <c r="AN61" s="103"/>
      <c r="AO61" s="101"/>
      <c r="AP61" s="102"/>
      <c r="AQ61" s="102"/>
      <c r="AR61" s="102"/>
      <c r="AS61" s="102"/>
      <c r="AT61" s="102"/>
      <c r="AU61" s="103"/>
      <c r="AV61" s="101"/>
      <c r="AW61" s="102"/>
      <c r="AX61" s="102"/>
      <c r="AY61" s="102"/>
      <c r="AZ61" s="102"/>
      <c r="BA61" s="102"/>
      <c r="BB61" s="103"/>
      <c r="BC61" s="101"/>
      <c r="BD61" s="102"/>
      <c r="BE61" s="104"/>
      <c r="BF61" s="207"/>
      <c r="BG61" s="208"/>
      <c r="BH61" s="209"/>
      <c r="BI61" s="210"/>
      <c r="BJ61" s="198"/>
      <c r="BK61" s="199"/>
      <c r="BL61" s="199"/>
      <c r="BM61" s="199"/>
      <c r="BN61" s="200"/>
    </row>
    <row r="62" spans="2:66" ht="20.25" customHeight="1" x14ac:dyDescent="0.4">
      <c r="B62" s="215"/>
      <c r="C62" s="217"/>
      <c r="D62" s="221"/>
      <c r="E62" s="219"/>
      <c r="F62" s="220"/>
      <c r="G62" s="265"/>
      <c r="H62" s="266"/>
      <c r="I62" s="156"/>
      <c r="J62" s="157">
        <f>G61</f>
        <v>0</v>
      </c>
      <c r="K62" s="156"/>
      <c r="L62" s="157">
        <f>M61</f>
        <v>0</v>
      </c>
      <c r="M62" s="267"/>
      <c r="N62" s="268"/>
      <c r="O62" s="269"/>
      <c r="P62" s="270"/>
      <c r="Q62" s="270"/>
      <c r="R62" s="266"/>
      <c r="S62" s="204"/>
      <c r="T62" s="205"/>
      <c r="U62" s="205"/>
      <c r="V62" s="205"/>
      <c r="W62" s="206"/>
      <c r="X62" s="180" t="s">
        <v>237</v>
      </c>
      <c r="Y62" s="116"/>
      <c r="Z62" s="181"/>
      <c r="AA62" s="166" t="str">
        <f>IF(AA61="","",VLOOKUP(AA61,シフト記号表!$C$6:$L$47,10,FALSE))</f>
        <v/>
      </c>
      <c r="AB62" s="167" t="str">
        <f>IF(AB61="","",VLOOKUP(AB61,シフト記号表!$C$6:$L$47,10,FALSE))</f>
        <v/>
      </c>
      <c r="AC62" s="167" t="str">
        <f>IF(AC61="","",VLOOKUP(AC61,シフト記号表!$C$6:$L$47,10,FALSE))</f>
        <v/>
      </c>
      <c r="AD62" s="167" t="str">
        <f>IF(AD61="","",VLOOKUP(AD61,シフト記号表!$C$6:$L$47,10,FALSE))</f>
        <v/>
      </c>
      <c r="AE62" s="167" t="str">
        <f>IF(AE61="","",VLOOKUP(AE61,シフト記号表!$C$6:$L$47,10,FALSE))</f>
        <v/>
      </c>
      <c r="AF62" s="167" t="str">
        <f>IF(AF61="","",VLOOKUP(AF61,シフト記号表!$C$6:$L$47,10,FALSE))</f>
        <v/>
      </c>
      <c r="AG62" s="168" t="str">
        <f>IF(AG61="","",VLOOKUP(AG61,シフト記号表!$C$6:$L$47,10,FALSE))</f>
        <v/>
      </c>
      <c r="AH62" s="166" t="str">
        <f>IF(AH61="","",VLOOKUP(AH61,シフト記号表!$C$6:$L$47,10,FALSE))</f>
        <v/>
      </c>
      <c r="AI62" s="167" t="str">
        <f>IF(AI61="","",VLOOKUP(AI61,シフト記号表!$C$6:$L$47,10,FALSE))</f>
        <v/>
      </c>
      <c r="AJ62" s="167" t="str">
        <f>IF(AJ61="","",VLOOKUP(AJ61,シフト記号表!$C$6:$L$47,10,FALSE))</f>
        <v/>
      </c>
      <c r="AK62" s="167" t="str">
        <f>IF(AK61="","",VLOOKUP(AK61,シフト記号表!$C$6:$L$47,10,FALSE))</f>
        <v/>
      </c>
      <c r="AL62" s="167" t="str">
        <f>IF(AL61="","",VLOOKUP(AL61,シフト記号表!$C$6:$L$47,10,FALSE))</f>
        <v/>
      </c>
      <c r="AM62" s="167" t="str">
        <f>IF(AM61="","",VLOOKUP(AM61,シフト記号表!$C$6:$L$47,10,FALSE))</f>
        <v/>
      </c>
      <c r="AN62" s="168" t="str">
        <f>IF(AN61="","",VLOOKUP(AN61,シフト記号表!$C$6:$L$47,10,FALSE))</f>
        <v/>
      </c>
      <c r="AO62" s="166" t="str">
        <f>IF(AO61="","",VLOOKUP(AO61,シフト記号表!$C$6:$L$47,10,FALSE))</f>
        <v/>
      </c>
      <c r="AP62" s="167" t="str">
        <f>IF(AP61="","",VLOOKUP(AP61,シフト記号表!$C$6:$L$47,10,FALSE))</f>
        <v/>
      </c>
      <c r="AQ62" s="167" t="str">
        <f>IF(AQ61="","",VLOOKUP(AQ61,シフト記号表!$C$6:$L$47,10,FALSE))</f>
        <v/>
      </c>
      <c r="AR62" s="167" t="str">
        <f>IF(AR61="","",VLOOKUP(AR61,シフト記号表!$C$6:$L$47,10,FALSE))</f>
        <v/>
      </c>
      <c r="AS62" s="167" t="str">
        <f>IF(AS61="","",VLOOKUP(AS61,シフト記号表!$C$6:$L$47,10,FALSE))</f>
        <v/>
      </c>
      <c r="AT62" s="167" t="str">
        <f>IF(AT61="","",VLOOKUP(AT61,シフト記号表!$C$6:$L$47,10,FALSE))</f>
        <v/>
      </c>
      <c r="AU62" s="168" t="str">
        <f>IF(AU61="","",VLOOKUP(AU61,シフト記号表!$C$6:$L$47,10,FALSE))</f>
        <v/>
      </c>
      <c r="AV62" s="166" t="str">
        <f>IF(AV61="","",VLOOKUP(AV61,シフト記号表!$C$6:$L$47,10,FALSE))</f>
        <v/>
      </c>
      <c r="AW62" s="167" t="str">
        <f>IF(AW61="","",VLOOKUP(AW61,シフト記号表!$C$6:$L$47,10,FALSE))</f>
        <v/>
      </c>
      <c r="AX62" s="167" t="str">
        <f>IF(AX61="","",VLOOKUP(AX61,シフト記号表!$C$6:$L$47,10,FALSE))</f>
        <v/>
      </c>
      <c r="AY62" s="167" t="str">
        <f>IF(AY61="","",VLOOKUP(AY61,シフト記号表!$C$6:$L$47,10,FALSE))</f>
        <v/>
      </c>
      <c r="AZ62" s="167" t="str">
        <f>IF(AZ61="","",VLOOKUP(AZ61,シフト記号表!$C$6:$L$47,10,FALSE))</f>
        <v/>
      </c>
      <c r="BA62" s="167" t="str">
        <f>IF(BA61="","",VLOOKUP(BA61,シフト記号表!$C$6:$L$47,10,FALSE))</f>
        <v/>
      </c>
      <c r="BB62" s="168" t="str">
        <f>IF(BB61="","",VLOOKUP(BB61,シフト記号表!$C$6:$L$47,10,FALSE))</f>
        <v/>
      </c>
      <c r="BC62" s="166" t="str">
        <f>IF(BC61="","",VLOOKUP(BC61,シフト記号表!$C$6:$L$47,10,FALSE))</f>
        <v/>
      </c>
      <c r="BD62" s="167" t="str">
        <f>IF(BD61="","",VLOOKUP(BD61,シフト記号表!$C$6:$L$47,10,FALSE))</f>
        <v/>
      </c>
      <c r="BE62" s="167" t="str">
        <f>IF(BE61="","",VLOOKUP(BE61,シフト記号表!$C$6:$L$47,10,FALSE))</f>
        <v/>
      </c>
      <c r="BF62" s="262">
        <f>IF($BI$3="４週",SUM(AA62:BB62),IF($BI$3="暦月",SUM(AA62:BE62),""))</f>
        <v>0</v>
      </c>
      <c r="BG62" s="263"/>
      <c r="BH62" s="264">
        <f>IF($BI$3="４週",BF62/4,IF($BI$3="暦月",(BF62/($BI$8/7)),""))</f>
        <v>0</v>
      </c>
      <c r="BI62" s="263"/>
      <c r="BJ62" s="201"/>
      <c r="BK62" s="202"/>
      <c r="BL62" s="202"/>
      <c r="BM62" s="202"/>
      <c r="BN62" s="203"/>
    </row>
    <row r="63" spans="2:66" ht="20.25" customHeight="1" x14ac:dyDescent="0.4">
      <c r="B63" s="214">
        <f>B61+1</f>
        <v>24</v>
      </c>
      <c r="C63" s="216"/>
      <c r="D63" s="218"/>
      <c r="E63" s="219"/>
      <c r="F63" s="220"/>
      <c r="G63" s="222"/>
      <c r="H63" s="223"/>
      <c r="I63" s="156"/>
      <c r="J63" s="157"/>
      <c r="K63" s="156"/>
      <c r="L63" s="157"/>
      <c r="M63" s="226"/>
      <c r="N63" s="227"/>
      <c r="O63" s="230"/>
      <c r="P63" s="231"/>
      <c r="Q63" s="231"/>
      <c r="R63" s="223"/>
      <c r="S63" s="204"/>
      <c r="T63" s="205"/>
      <c r="U63" s="205"/>
      <c r="V63" s="205"/>
      <c r="W63" s="206"/>
      <c r="X63" s="179" t="s">
        <v>18</v>
      </c>
      <c r="Y63" s="114"/>
      <c r="Z63" s="115"/>
      <c r="AA63" s="101"/>
      <c r="AB63" s="102"/>
      <c r="AC63" s="102"/>
      <c r="AD63" s="102"/>
      <c r="AE63" s="102"/>
      <c r="AF63" s="102"/>
      <c r="AG63" s="103"/>
      <c r="AH63" s="101"/>
      <c r="AI63" s="102"/>
      <c r="AJ63" s="102"/>
      <c r="AK63" s="102"/>
      <c r="AL63" s="102"/>
      <c r="AM63" s="102"/>
      <c r="AN63" s="103"/>
      <c r="AO63" s="101"/>
      <c r="AP63" s="102"/>
      <c r="AQ63" s="102"/>
      <c r="AR63" s="102"/>
      <c r="AS63" s="102"/>
      <c r="AT63" s="102"/>
      <c r="AU63" s="103"/>
      <c r="AV63" s="101"/>
      <c r="AW63" s="102"/>
      <c r="AX63" s="102"/>
      <c r="AY63" s="102"/>
      <c r="AZ63" s="102"/>
      <c r="BA63" s="102"/>
      <c r="BB63" s="103"/>
      <c r="BC63" s="101"/>
      <c r="BD63" s="102"/>
      <c r="BE63" s="104"/>
      <c r="BF63" s="207"/>
      <c r="BG63" s="208"/>
      <c r="BH63" s="209"/>
      <c r="BI63" s="210"/>
      <c r="BJ63" s="198"/>
      <c r="BK63" s="199"/>
      <c r="BL63" s="199"/>
      <c r="BM63" s="199"/>
      <c r="BN63" s="200"/>
    </row>
    <row r="64" spans="2:66" ht="20.25" customHeight="1" x14ac:dyDescent="0.4">
      <c r="B64" s="215"/>
      <c r="C64" s="217"/>
      <c r="D64" s="221"/>
      <c r="E64" s="219"/>
      <c r="F64" s="220"/>
      <c r="G64" s="265"/>
      <c r="H64" s="266"/>
      <c r="I64" s="156"/>
      <c r="J64" s="157">
        <f>G63</f>
        <v>0</v>
      </c>
      <c r="K64" s="156"/>
      <c r="L64" s="157">
        <f>M63</f>
        <v>0</v>
      </c>
      <c r="M64" s="267"/>
      <c r="N64" s="268"/>
      <c r="O64" s="269"/>
      <c r="P64" s="270"/>
      <c r="Q64" s="270"/>
      <c r="R64" s="266"/>
      <c r="S64" s="204"/>
      <c r="T64" s="205"/>
      <c r="U64" s="205"/>
      <c r="V64" s="205"/>
      <c r="W64" s="206"/>
      <c r="X64" s="180" t="s">
        <v>237</v>
      </c>
      <c r="Y64" s="116"/>
      <c r="Z64" s="181"/>
      <c r="AA64" s="166" t="str">
        <f>IF(AA63="","",VLOOKUP(AA63,シフト記号表!$C$6:$L$47,10,FALSE))</f>
        <v/>
      </c>
      <c r="AB64" s="167" t="str">
        <f>IF(AB63="","",VLOOKUP(AB63,シフト記号表!$C$6:$L$47,10,FALSE))</f>
        <v/>
      </c>
      <c r="AC64" s="167" t="str">
        <f>IF(AC63="","",VLOOKUP(AC63,シフト記号表!$C$6:$L$47,10,FALSE))</f>
        <v/>
      </c>
      <c r="AD64" s="167" t="str">
        <f>IF(AD63="","",VLOOKUP(AD63,シフト記号表!$C$6:$L$47,10,FALSE))</f>
        <v/>
      </c>
      <c r="AE64" s="167" t="str">
        <f>IF(AE63="","",VLOOKUP(AE63,シフト記号表!$C$6:$L$47,10,FALSE))</f>
        <v/>
      </c>
      <c r="AF64" s="167" t="str">
        <f>IF(AF63="","",VLOOKUP(AF63,シフト記号表!$C$6:$L$47,10,FALSE))</f>
        <v/>
      </c>
      <c r="AG64" s="168" t="str">
        <f>IF(AG63="","",VLOOKUP(AG63,シフト記号表!$C$6:$L$47,10,FALSE))</f>
        <v/>
      </c>
      <c r="AH64" s="166" t="str">
        <f>IF(AH63="","",VLOOKUP(AH63,シフト記号表!$C$6:$L$47,10,FALSE))</f>
        <v/>
      </c>
      <c r="AI64" s="167" t="str">
        <f>IF(AI63="","",VLOOKUP(AI63,シフト記号表!$C$6:$L$47,10,FALSE))</f>
        <v/>
      </c>
      <c r="AJ64" s="167" t="str">
        <f>IF(AJ63="","",VLOOKUP(AJ63,シフト記号表!$C$6:$L$47,10,FALSE))</f>
        <v/>
      </c>
      <c r="AK64" s="167" t="str">
        <f>IF(AK63="","",VLOOKUP(AK63,シフト記号表!$C$6:$L$47,10,FALSE))</f>
        <v/>
      </c>
      <c r="AL64" s="167" t="str">
        <f>IF(AL63="","",VLOOKUP(AL63,シフト記号表!$C$6:$L$47,10,FALSE))</f>
        <v/>
      </c>
      <c r="AM64" s="167" t="str">
        <f>IF(AM63="","",VLOOKUP(AM63,シフト記号表!$C$6:$L$47,10,FALSE))</f>
        <v/>
      </c>
      <c r="AN64" s="168" t="str">
        <f>IF(AN63="","",VLOOKUP(AN63,シフト記号表!$C$6:$L$47,10,FALSE))</f>
        <v/>
      </c>
      <c r="AO64" s="166" t="str">
        <f>IF(AO63="","",VLOOKUP(AO63,シフト記号表!$C$6:$L$47,10,FALSE))</f>
        <v/>
      </c>
      <c r="AP64" s="167" t="str">
        <f>IF(AP63="","",VLOOKUP(AP63,シフト記号表!$C$6:$L$47,10,FALSE))</f>
        <v/>
      </c>
      <c r="AQ64" s="167" t="str">
        <f>IF(AQ63="","",VLOOKUP(AQ63,シフト記号表!$C$6:$L$47,10,FALSE))</f>
        <v/>
      </c>
      <c r="AR64" s="167" t="str">
        <f>IF(AR63="","",VLOOKUP(AR63,シフト記号表!$C$6:$L$47,10,FALSE))</f>
        <v/>
      </c>
      <c r="AS64" s="167" t="str">
        <f>IF(AS63="","",VLOOKUP(AS63,シフト記号表!$C$6:$L$47,10,FALSE))</f>
        <v/>
      </c>
      <c r="AT64" s="167" t="str">
        <f>IF(AT63="","",VLOOKUP(AT63,シフト記号表!$C$6:$L$47,10,FALSE))</f>
        <v/>
      </c>
      <c r="AU64" s="168" t="str">
        <f>IF(AU63="","",VLOOKUP(AU63,シフト記号表!$C$6:$L$47,10,FALSE))</f>
        <v/>
      </c>
      <c r="AV64" s="166" t="str">
        <f>IF(AV63="","",VLOOKUP(AV63,シフト記号表!$C$6:$L$47,10,FALSE))</f>
        <v/>
      </c>
      <c r="AW64" s="167" t="str">
        <f>IF(AW63="","",VLOOKUP(AW63,シフト記号表!$C$6:$L$47,10,FALSE))</f>
        <v/>
      </c>
      <c r="AX64" s="167" t="str">
        <f>IF(AX63="","",VLOOKUP(AX63,シフト記号表!$C$6:$L$47,10,FALSE))</f>
        <v/>
      </c>
      <c r="AY64" s="167" t="str">
        <f>IF(AY63="","",VLOOKUP(AY63,シフト記号表!$C$6:$L$47,10,FALSE))</f>
        <v/>
      </c>
      <c r="AZ64" s="167" t="str">
        <f>IF(AZ63="","",VLOOKUP(AZ63,シフト記号表!$C$6:$L$47,10,FALSE))</f>
        <v/>
      </c>
      <c r="BA64" s="167" t="str">
        <f>IF(BA63="","",VLOOKUP(BA63,シフト記号表!$C$6:$L$47,10,FALSE))</f>
        <v/>
      </c>
      <c r="BB64" s="168" t="str">
        <f>IF(BB63="","",VLOOKUP(BB63,シフト記号表!$C$6:$L$47,10,FALSE))</f>
        <v/>
      </c>
      <c r="BC64" s="166" t="str">
        <f>IF(BC63="","",VLOOKUP(BC63,シフト記号表!$C$6:$L$47,10,FALSE))</f>
        <v/>
      </c>
      <c r="BD64" s="167" t="str">
        <f>IF(BD63="","",VLOOKUP(BD63,シフト記号表!$C$6:$L$47,10,FALSE))</f>
        <v/>
      </c>
      <c r="BE64" s="167" t="str">
        <f>IF(BE63="","",VLOOKUP(BE63,シフト記号表!$C$6:$L$47,10,FALSE))</f>
        <v/>
      </c>
      <c r="BF64" s="262">
        <f>IF($BI$3="４週",SUM(AA64:BB64),IF($BI$3="暦月",SUM(AA64:BE64),""))</f>
        <v>0</v>
      </c>
      <c r="BG64" s="263"/>
      <c r="BH64" s="264">
        <f>IF($BI$3="４週",BF64/4,IF($BI$3="暦月",(BF64/($BI$8/7)),""))</f>
        <v>0</v>
      </c>
      <c r="BI64" s="263"/>
      <c r="BJ64" s="201"/>
      <c r="BK64" s="202"/>
      <c r="BL64" s="202"/>
      <c r="BM64" s="202"/>
      <c r="BN64" s="203"/>
    </row>
    <row r="65" spans="2:66" ht="20.25" customHeight="1" x14ac:dyDescent="0.4">
      <c r="B65" s="214">
        <f>B63+1</f>
        <v>25</v>
      </c>
      <c r="C65" s="216"/>
      <c r="D65" s="218"/>
      <c r="E65" s="219"/>
      <c r="F65" s="220"/>
      <c r="G65" s="222"/>
      <c r="H65" s="223"/>
      <c r="I65" s="156"/>
      <c r="J65" s="157"/>
      <c r="K65" s="156"/>
      <c r="L65" s="157"/>
      <c r="M65" s="226"/>
      <c r="N65" s="227"/>
      <c r="O65" s="230"/>
      <c r="P65" s="231"/>
      <c r="Q65" s="231"/>
      <c r="R65" s="223"/>
      <c r="S65" s="204"/>
      <c r="T65" s="205"/>
      <c r="U65" s="205"/>
      <c r="V65" s="205"/>
      <c r="W65" s="206"/>
      <c r="X65" s="179" t="s">
        <v>18</v>
      </c>
      <c r="Y65" s="114"/>
      <c r="Z65" s="115"/>
      <c r="AA65" s="101"/>
      <c r="AB65" s="102"/>
      <c r="AC65" s="102"/>
      <c r="AD65" s="102"/>
      <c r="AE65" s="102"/>
      <c r="AF65" s="102"/>
      <c r="AG65" s="103"/>
      <c r="AH65" s="101"/>
      <c r="AI65" s="102"/>
      <c r="AJ65" s="102"/>
      <c r="AK65" s="102"/>
      <c r="AL65" s="102"/>
      <c r="AM65" s="102"/>
      <c r="AN65" s="103"/>
      <c r="AO65" s="101"/>
      <c r="AP65" s="102"/>
      <c r="AQ65" s="102"/>
      <c r="AR65" s="102"/>
      <c r="AS65" s="102"/>
      <c r="AT65" s="102"/>
      <c r="AU65" s="103"/>
      <c r="AV65" s="101"/>
      <c r="AW65" s="102"/>
      <c r="AX65" s="102"/>
      <c r="AY65" s="102"/>
      <c r="AZ65" s="102"/>
      <c r="BA65" s="102"/>
      <c r="BB65" s="103"/>
      <c r="BC65" s="101"/>
      <c r="BD65" s="102"/>
      <c r="BE65" s="104"/>
      <c r="BF65" s="207"/>
      <c r="BG65" s="208"/>
      <c r="BH65" s="209"/>
      <c r="BI65" s="210"/>
      <c r="BJ65" s="198"/>
      <c r="BK65" s="199"/>
      <c r="BL65" s="199"/>
      <c r="BM65" s="199"/>
      <c r="BN65" s="200"/>
    </row>
    <row r="66" spans="2:66" ht="20.25" customHeight="1" x14ac:dyDescent="0.4">
      <c r="B66" s="215"/>
      <c r="C66" s="217"/>
      <c r="D66" s="221"/>
      <c r="E66" s="219"/>
      <c r="F66" s="220"/>
      <c r="G66" s="265"/>
      <c r="H66" s="266"/>
      <c r="I66" s="156"/>
      <c r="J66" s="157">
        <f>G65</f>
        <v>0</v>
      </c>
      <c r="K66" s="156"/>
      <c r="L66" s="157">
        <f>M65</f>
        <v>0</v>
      </c>
      <c r="M66" s="267"/>
      <c r="N66" s="268"/>
      <c r="O66" s="269"/>
      <c r="P66" s="270"/>
      <c r="Q66" s="270"/>
      <c r="R66" s="266"/>
      <c r="S66" s="204"/>
      <c r="T66" s="205"/>
      <c r="U66" s="205"/>
      <c r="V66" s="205"/>
      <c r="W66" s="206"/>
      <c r="X66" s="180" t="s">
        <v>237</v>
      </c>
      <c r="Y66" s="116"/>
      <c r="Z66" s="181"/>
      <c r="AA66" s="166" t="str">
        <f>IF(AA65="","",VLOOKUP(AA65,シフト記号表!$C$6:$L$47,10,FALSE))</f>
        <v/>
      </c>
      <c r="AB66" s="167" t="str">
        <f>IF(AB65="","",VLOOKUP(AB65,シフト記号表!$C$6:$L$47,10,FALSE))</f>
        <v/>
      </c>
      <c r="AC66" s="167" t="str">
        <f>IF(AC65="","",VLOOKUP(AC65,シフト記号表!$C$6:$L$47,10,FALSE))</f>
        <v/>
      </c>
      <c r="AD66" s="167" t="str">
        <f>IF(AD65="","",VLOOKUP(AD65,シフト記号表!$C$6:$L$47,10,FALSE))</f>
        <v/>
      </c>
      <c r="AE66" s="167" t="str">
        <f>IF(AE65="","",VLOOKUP(AE65,シフト記号表!$C$6:$L$47,10,FALSE))</f>
        <v/>
      </c>
      <c r="AF66" s="167" t="str">
        <f>IF(AF65="","",VLOOKUP(AF65,シフト記号表!$C$6:$L$47,10,FALSE))</f>
        <v/>
      </c>
      <c r="AG66" s="168" t="str">
        <f>IF(AG65="","",VLOOKUP(AG65,シフト記号表!$C$6:$L$47,10,FALSE))</f>
        <v/>
      </c>
      <c r="AH66" s="166" t="str">
        <f>IF(AH65="","",VLOOKUP(AH65,シフト記号表!$C$6:$L$47,10,FALSE))</f>
        <v/>
      </c>
      <c r="AI66" s="167" t="str">
        <f>IF(AI65="","",VLOOKUP(AI65,シフト記号表!$C$6:$L$47,10,FALSE))</f>
        <v/>
      </c>
      <c r="AJ66" s="167" t="str">
        <f>IF(AJ65="","",VLOOKUP(AJ65,シフト記号表!$C$6:$L$47,10,FALSE))</f>
        <v/>
      </c>
      <c r="AK66" s="167" t="str">
        <f>IF(AK65="","",VLOOKUP(AK65,シフト記号表!$C$6:$L$47,10,FALSE))</f>
        <v/>
      </c>
      <c r="AL66" s="167" t="str">
        <f>IF(AL65="","",VLOOKUP(AL65,シフト記号表!$C$6:$L$47,10,FALSE))</f>
        <v/>
      </c>
      <c r="AM66" s="167" t="str">
        <f>IF(AM65="","",VLOOKUP(AM65,シフト記号表!$C$6:$L$47,10,FALSE))</f>
        <v/>
      </c>
      <c r="AN66" s="168" t="str">
        <f>IF(AN65="","",VLOOKUP(AN65,シフト記号表!$C$6:$L$47,10,FALSE))</f>
        <v/>
      </c>
      <c r="AO66" s="166" t="str">
        <f>IF(AO65="","",VLOOKUP(AO65,シフト記号表!$C$6:$L$47,10,FALSE))</f>
        <v/>
      </c>
      <c r="AP66" s="167" t="str">
        <f>IF(AP65="","",VLOOKUP(AP65,シフト記号表!$C$6:$L$47,10,FALSE))</f>
        <v/>
      </c>
      <c r="AQ66" s="167" t="str">
        <f>IF(AQ65="","",VLOOKUP(AQ65,シフト記号表!$C$6:$L$47,10,FALSE))</f>
        <v/>
      </c>
      <c r="AR66" s="167" t="str">
        <f>IF(AR65="","",VLOOKUP(AR65,シフト記号表!$C$6:$L$47,10,FALSE))</f>
        <v/>
      </c>
      <c r="AS66" s="167" t="str">
        <f>IF(AS65="","",VLOOKUP(AS65,シフト記号表!$C$6:$L$47,10,FALSE))</f>
        <v/>
      </c>
      <c r="AT66" s="167" t="str">
        <f>IF(AT65="","",VLOOKUP(AT65,シフト記号表!$C$6:$L$47,10,FALSE))</f>
        <v/>
      </c>
      <c r="AU66" s="168" t="str">
        <f>IF(AU65="","",VLOOKUP(AU65,シフト記号表!$C$6:$L$47,10,FALSE))</f>
        <v/>
      </c>
      <c r="AV66" s="166" t="str">
        <f>IF(AV65="","",VLOOKUP(AV65,シフト記号表!$C$6:$L$47,10,FALSE))</f>
        <v/>
      </c>
      <c r="AW66" s="167" t="str">
        <f>IF(AW65="","",VLOOKUP(AW65,シフト記号表!$C$6:$L$47,10,FALSE))</f>
        <v/>
      </c>
      <c r="AX66" s="167" t="str">
        <f>IF(AX65="","",VLOOKUP(AX65,シフト記号表!$C$6:$L$47,10,FALSE))</f>
        <v/>
      </c>
      <c r="AY66" s="167" t="str">
        <f>IF(AY65="","",VLOOKUP(AY65,シフト記号表!$C$6:$L$47,10,FALSE))</f>
        <v/>
      </c>
      <c r="AZ66" s="167" t="str">
        <f>IF(AZ65="","",VLOOKUP(AZ65,シフト記号表!$C$6:$L$47,10,FALSE))</f>
        <v/>
      </c>
      <c r="BA66" s="167" t="str">
        <f>IF(BA65="","",VLOOKUP(BA65,シフト記号表!$C$6:$L$47,10,FALSE))</f>
        <v/>
      </c>
      <c r="BB66" s="168" t="str">
        <f>IF(BB65="","",VLOOKUP(BB65,シフト記号表!$C$6:$L$47,10,FALSE))</f>
        <v/>
      </c>
      <c r="BC66" s="166" t="str">
        <f>IF(BC65="","",VLOOKUP(BC65,シフト記号表!$C$6:$L$47,10,FALSE))</f>
        <v/>
      </c>
      <c r="BD66" s="167" t="str">
        <f>IF(BD65="","",VLOOKUP(BD65,シフト記号表!$C$6:$L$47,10,FALSE))</f>
        <v/>
      </c>
      <c r="BE66" s="167" t="str">
        <f>IF(BE65="","",VLOOKUP(BE65,シフト記号表!$C$6:$L$47,10,FALSE))</f>
        <v/>
      </c>
      <c r="BF66" s="262">
        <f>IF($BI$3="４週",SUM(AA66:BB66),IF($BI$3="暦月",SUM(AA66:BE66),""))</f>
        <v>0</v>
      </c>
      <c r="BG66" s="263"/>
      <c r="BH66" s="264">
        <f>IF($BI$3="４週",BF66/4,IF($BI$3="暦月",(BF66/($BI$8/7)),""))</f>
        <v>0</v>
      </c>
      <c r="BI66" s="263"/>
      <c r="BJ66" s="201"/>
      <c r="BK66" s="202"/>
      <c r="BL66" s="202"/>
      <c r="BM66" s="202"/>
      <c r="BN66" s="203"/>
    </row>
    <row r="67" spans="2:66" ht="20.25" customHeight="1" x14ac:dyDescent="0.4">
      <c r="B67" s="214">
        <f>B65+1</f>
        <v>26</v>
      </c>
      <c r="C67" s="216"/>
      <c r="D67" s="218"/>
      <c r="E67" s="219"/>
      <c r="F67" s="220"/>
      <c r="G67" s="222"/>
      <c r="H67" s="223"/>
      <c r="I67" s="156"/>
      <c r="J67" s="157"/>
      <c r="K67" s="156"/>
      <c r="L67" s="157"/>
      <c r="M67" s="226"/>
      <c r="N67" s="227"/>
      <c r="O67" s="230"/>
      <c r="P67" s="231"/>
      <c r="Q67" s="231"/>
      <c r="R67" s="223"/>
      <c r="S67" s="204"/>
      <c r="T67" s="205"/>
      <c r="U67" s="205"/>
      <c r="V67" s="205"/>
      <c r="W67" s="206"/>
      <c r="X67" s="179" t="s">
        <v>18</v>
      </c>
      <c r="Y67" s="114"/>
      <c r="Z67" s="115"/>
      <c r="AA67" s="101"/>
      <c r="AB67" s="102"/>
      <c r="AC67" s="102"/>
      <c r="AD67" s="102"/>
      <c r="AE67" s="102"/>
      <c r="AF67" s="102"/>
      <c r="AG67" s="103"/>
      <c r="AH67" s="101"/>
      <c r="AI67" s="102"/>
      <c r="AJ67" s="102"/>
      <c r="AK67" s="102"/>
      <c r="AL67" s="102"/>
      <c r="AM67" s="102"/>
      <c r="AN67" s="103"/>
      <c r="AO67" s="101"/>
      <c r="AP67" s="102"/>
      <c r="AQ67" s="102"/>
      <c r="AR67" s="102"/>
      <c r="AS67" s="102"/>
      <c r="AT67" s="102"/>
      <c r="AU67" s="103"/>
      <c r="AV67" s="101"/>
      <c r="AW67" s="102"/>
      <c r="AX67" s="102"/>
      <c r="AY67" s="102"/>
      <c r="AZ67" s="102"/>
      <c r="BA67" s="102"/>
      <c r="BB67" s="103"/>
      <c r="BC67" s="101"/>
      <c r="BD67" s="102"/>
      <c r="BE67" s="104"/>
      <c r="BF67" s="207"/>
      <c r="BG67" s="208"/>
      <c r="BH67" s="209"/>
      <c r="BI67" s="210"/>
      <c r="BJ67" s="198"/>
      <c r="BK67" s="199"/>
      <c r="BL67" s="199"/>
      <c r="BM67" s="199"/>
      <c r="BN67" s="200"/>
    </row>
    <row r="68" spans="2:66" ht="20.25" customHeight="1" x14ac:dyDescent="0.4">
      <c r="B68" s="215"/>
      <c r="C68" s="217"/>
      <c r="D68" s="221"/>
      <c r="E68" s="219"/>
      <c r="F68" s="220"/>
      <c r="G68" s="265"/>
      <c r="H68" s="266"/>
      <c r="I68" s="156"/>
      <c r="J68" s="157">
        <f>G67</f>
        <v>0</v>
      </c>
      <c r="K68" s="156"/>
      <c r="L68" s="157">
        <f>M67</f>
        <v>0</v>
      </c>
      <c r="M68" s="267"/>
      <c r="N68" s="268"/>
      <c r="O68" s="269"/>
      <c r="P68" s="270"/>
      <c r="Q68" s="270"/>
      <c r="R68" s="266"/>
      <c r="S68" s="204"/>
      <c r="T68" s="205"/>
      <c r="U68" s="205"/>
      <c r="V68" s="205"/>
      <c r="W68" s="206"/>
      <c r="X68" s="180" t="s">
        <v>237</v>
      </c>
      <c r="Y68" s="116"/>
      <c r="Z68" s="181"/>
      <c r="AA68" s="166" t="str">
        <f>IF(AA67="","",VLOOKUP(AA67,シフト記号表!$C$6:$L$47,10,FALSE))</f>
        <v/>
      </c>
      <c r="AB68" s="167" t="str">
        <f>IF(AB67="","",VLOOKUP(AB67,シフト記号表!$C$6:$L$47,10,FALSE))</f>
        <v/>
      </c>
      <c r="AC68" s="167" t="str">
        <f>IF(AC67="","",VLOOKUP(AC67,シフト記号表!$C$6:$L$47,10,FALSE))</f>
        <v/>
      </c>
      <c r="AD68" s="167" t="str">
        <f>IF(AD67="","",VLOOKUP(AD67,シフト記号表!$C$6:$L$47,10,FALSE))</f>
        <v/>
      </c>
      <c r="AE68" s="167" t="str">
        <f>IF(AE67="","",VLOOKUP(AE67,シフト記号表!$C$6:$L$47,10,FALSE))</f>
        <v/>
      </c>
      <c r="AF68" s="167" t="str">
        <f>IF(AF67="","",VLOOKUP(AF67,シフト記号表!$C$6:$L$47,10,FALSE))</f>
        <v/>
      </c>
      <c r="AG68" s="168" t="str">
        <f>IF(AG67="","",VLOOKUP(AG67,シフト記号表!$C$6:$L$47,10,FALSE))</f>
        <v/>
      </c>
      <c r="AH68" s="166" t="str">
        <f>IF(AH67="","",VLOOKUP(AH67,シフト記号表!$C$6:$L$47,10,FALSE))</f>
        <v/>
      </c>
      <c r="AI68" s="167" t="str">
        <f>IF(AI67="","",VLOOKUP(AI67,シフト記号表!$C$6:$L$47,10,FALSE))</f>
        <v/>
      </c>
      <c r="AJ68" s="167" t="str">
        <f>IF(AJ67="","",VLOOKUP(AJ67,シフト記号表!$C$6:$L$47,10,FALSE))</f>
        <v/>
      </c>
      <c r="AK68" s="167" t="str">
        <f>IF(AK67="","",VLOOKUP(AK67,シフト記号表!$C$6:$L$47,10,FALSE))</f>
        <v/>
      </c>
      <c r="AL68" s="167" t="str">
        <f>IF(AL67="","",VLOOKUP(AL67,シフト記号表!$C$6:$L$47,10,FALSE))</f>
        <v/>
      </c>
      <c r="AM68" s="167" t="str">
        <f>IF(AM67="","",VLOOKUP(AM67,シフト記号表!$C$6:$L$47,10,FALSE))</f>
        <v/>
      </c>
      <c r="AN68" s="168" t="str">
        <f>IF(AN67="","",VLOOKUP(AN67,シフト記号表!$C$6:$L$47,10,FALSE))</f>
        <v/>
      </c>
      <c r="AO68" s="166" t="str">
        <f>IF(AO67="","",VLOOKUP(AO67,シフト記号表!$C$6:$L$47,10,FALSE))</f>
        <v/>
      </c>
      <c r="AP68" s="167" t="str">
        <f>IF(AP67="","",VLOOKUP(AP67,シフト記号表!$C$6:$L$47,10,FALSE))</f>
        <v/>
      </c>
      <c r="AQ68" s="167" t="str">
        <f>IF(AQ67="","",VLOOKUP(AQ67,シフト記号表!$C$6:$L$47,10,FALSE))</f>
        <v/>
      </c>
      <c r="AR68" s="167" t="str">
        <f>IF(AR67="","",VLOOKUP(AR67,シフト記号表!$C$6:$L$47,10,FALSE))</f>
        <v/>
      </c>
      <c r="AS68" s="167" t="str">
        <f>IF(AS67="","",VLOOKUP(AS67,シフト記号表!$C$6:$L$47,10,FALSE))</f>
        <v/>
      </c>
      <c r="AT68" s="167" t="str">
        <f>IF(AT67="","",VLOOKUP(AT67,シフト記号表!$C$6:$L$47,10,FALSE))</f>
        <v/>
      </c>
      <c r="AU68" s="168" t="str">
        <f>IF(AU67="","",VLOOKUP(AU67,シフト記号表!$C$6:$L$47,10,FALSE))</f>
        <v/>
      </c>
      <c r="AV68" s="166" t="str">
        <f>IF(AV67="","",VLOOKUP(AV67,シフト記号表!$C$6:$L$47,10,FALSE))</f>
        <v/>
      </c>
      <c r="AW68" s="167" t="str">
        <f>IF(AW67="","",VLOOKUP(AW67,シフト記号表!$C$6:$L$47,10,FALSE))</f>
        <v/>
      </c>
      <c r="AX68" s="167" t="str">
        <f>IF(AX67="","",VLOOKUP(AX67,シフト記号表!$C$6:$L$47,10,FALSE))</f>
        <v/>
      </c>
      <c r="AY68" s="167" t="str">
        <f>IF(AY67="","",VLOOKUP(AY67,シフト記号表!$C$6:$L$47,10,FALSE))</f>
        <v/>
      </c>
      <c r="AZ68" s="167" t="str">
        <f>IF(AZ67="","",VLOOKUP(AZ67,シフト記号表!$C$6:$L$47,10,FALSE))</f>
        <v/>
      </c>
      <c r="BA68" s="167" t="str">
        <f>IF(BA67="","",VLOOKUP(BA67,シフト記号表!$C$6:$L$47,10,FALSE))</f>
        <v/>
      </c>
      <c r="BB68" s="168" t="str">
        <f>IF(BB67="","",VLOOKUP(BB67,シフト記号表!$C$6:$L$47,10,FALSE))</f>
        <v/>
      </c>
      <c r="BC68" s="166" t="str">
        <f>IF(BC67="","",VLOOKUP(BC67,シフト記号表!$C$6:$L$47,10,FALSE))</f>
        <v/>
      </c>
      <c r="BD68" s="167" t="str">
        <f>IF(BD67="","",VLOOKUP(BD67,シフト記号表!$C$6:$L$47,10,FALSE))</f>
        <v/>
      </c>
      <c r="BE68" s="167" t="str">
        <f>IF(BE67="","",VLOOKUP(BE67,シフト記号表!$C$6:$L$47,10,FALSE))</f>
        <v/>
      </c>
      <c r="BF68" s="262">
        <f>IF($BI$3="４週",SUM(AA68:BB68),IF($BI$3="暦月",SUM(AA68:BE68),""))</f>
        <v>0</v>
      </c>
      <c r="BG68" s="263"/>
      <c r="BH68" s="264">
        <f>IF($BI$3="４週",BF68/4,IF($BI$3="暦月",(BF68/($BI$8/7)),""))</f>
        <v>0</v>
      </c>
      <c r="BI68" s="263"/>
      <c r="BJ68" s="201"/>
      <c r="BK68" s="202"/>
      <c r="BL68" s="202"/>
      <c r="BM68" s="202"/>
      <c r="BN68" s="203"/>
    </row>
    <row r="69" spans="2:66" ht="20.25" customHeight="1" x14ac:dyDescent="0.4">
      <c r="B69" s="214">
        <f>B67+1</f>
        <v>27</v>
      </c>
      <c r="C69" s="216"/>
      <c r="D69" s="218"/>
      <c r="E69" s="219"/>
      <c r="F69" s="220"/>
      <c r="G69" s="222"/>
      <c r="H69" s="223"/>
      <c r="I69" s="156"/>
      <c r="J69" s="157"/>
      <c r="K69" s="156"/>
      <c r="L69" s="157"/>
      <c r="M69" s="226"/>
      <c r="N69" s="227"/>
      <c r="O69" s="230"/>
      <c r="P69" s="231"/>
      <c r="Q69" s="231"/>
      <c r="R69" s="223"/>
      <c r="S69" s="204"/>
      <c r="T69" s="205"/>
      <c r="U69" s="205"/>
      <c r="V69" s="205"/>
      <c r="W69" s="206"/>
      <c r="X69" s="179" t="s">
        <v>18</v>
      </c>
      <c r="Y69" s="114"/>
      <c r="Z69" s="115"/>
      <c r="AA69" s="101"/>
      <c r="AB69" s="102"/>
      <c r="AC69" s="102"/>
      <c r="AD69" s="102"/>
      <c r="AE69" s="102"/>
      <c r="AF69" s="102"/>
      <c r="AG69" s="103"/>
      <c r="AH69" s="101"/>
      <c r="AI69" s="102"/>
      <c r="AJ69" s="102"/>
      <c r="AK69" s="102"/>
      <c r="AL69" s="102"/>
      <c r="AM69" s="102"/>
      <c r="AN69" s="103"/>
      <c r="AO69" s="101"/>
      <c r="AP69" s="102"/>
      <c r="AQ69" s="102"/>
      <c r="AR69" s="102"/>
      <c r="AS69" s="102"/>
      <c r="AT69" s="102"/>
      <c r="AU69" s="103"/>
      <c r="AV69" s="101"/>
      <c r="AW69" s="102"/>
      <c r="AX69" s="102"/>
      <c r="AY69" s="102"/>
      <c r="AZ69" s="102"/>
      <c r="BA69" s="102"/>
      <c r="BB69" s="103"/>
      <c r="BC69" s="101"/>
      <c r="BD69" s="102"/>
      <c r="BE69" s="104"/>
      <c r="BF69" s="207"/>
      <c r="BG69" s="208"/>
      <c r="BH69" s="209"/>
      <c r="BI69" s="210"/>
      <c r="BJ69" s="198"/>
      <c r="BK69" s="199"/>
      <c r="BL69" s="199"/>
      <c r="BM69" s="199"/>
      <c r="BN69" s="200"/>
    </row>
    <row r="70" spans="2:66" ht="20.25" customHeight="1" x14ac:dyDescent="0.4">
      <c r="B70" s="215"/>
      <c r="C70" s="217"/>
      <c r="D70" s="221"/>
      <c r="E70" s="219"/>
      <c r="F70" s="220"/>
      <c r="G70" s="265"/>
      <c r="H70" s="266"/>
      <c r="I70" s="156"/>
      <c r="J70" s="157">
        <f>G69</f>
        <v>0</v>
      </c>
      <c r="K70" s="156"/>
      <c r="L70" s="157">
        <f>M69</f>
        <v>0</v>
      </c>
      <c r="M70" s="267"/>
      <c r="N70" s="268"/>
      <c r="O70" s="269"/>
      <c r="P70" s="270"/>
      <c r="Q70" s="270"/>
      <c r="R70" s="266"/>
      <c r="S70" s="204"/>
      <c r="T70" s="205"/>
      <c r="U70" s="205"/>
      <c r="V70" s="205"/>
      <c r="W70" s="206"/>
      <c r="X70" s="180" t="s">
        <v>237</v>
      </c>
      <c r="Y70" s="116"/>
      <c r="Z70" s="181"/>
      <c r="AA70" s="166" t="str">
        <f>IF(AA69="","",VLOOKUP(AA69,シフト記号表!$C$6:$L$47,10,FALSE))</f>
        <v/>
      </c>
      <c r="AB70" s="167" t="str">
        <f>IF(AB69="","",VLOOKUP(AB69,シフト記号表!$C$6:$L$47,10,FALSE))</f>
        <v/>
      </c>
      <c r="AC70" s="167" t="str">
        <f>IF(AC69="","",VLOOKUP(AC69,シフト記号表!$C$6:$L$47,10,FALSE))</f>
        <v/>
      </c>
      <c r="AD70" s="167" t="str">
        <f>IF(AD69="","",VLOOKUP(AD69,シフト記号表!$C$6:$L$47,10,FALSE))</f>
        <v/>
      </c>
      <c r="AE70" s="167" t="str">
        <f>IF(AE69="","",VLOOKUP(AE69,シフト記号表!$C$6:$L$47,10,FALSE))</f>
        <v/>
      </c>
      <c r="AF70" s="167" t="str">
        <f>IF(AF69="","",VLOOKUP(AF69,シフト記号表!$C$6:$L$47,10,FALSE))</f>
        <v/>
      </c>
      <c r="AG70" s="168" t="str">
        <f>IF(AG69="","",VLOOKUP(AG69,シフト記号表!$C$6:$L$47,10,FALSE))</f>
        <v/>
      </c>
      <c r="AH70" s="166" t="str">
        <f>IF(AH69="","",VLOOKUP(AH69,シフト記号表!$C$6:$L$47,10,FALSE))</f>
        <v/>
      </c>
      <c r="AI70" s="167" t="str">
        <f>IF(AI69="","",VLOOKUP(AI69,シフト記号表!$C$6:$L$47,10,FALSE))</f>
        <v/>
      </c>
      <c r="AJ70" s="167" t="str">
        <f>IF(AJ69="","",VLOOKUP(AJ69,シフト記号表!$C$6:$L$47,10,FALSE))</f>
        <v/>
      </c>
      <c r="AK70" s="167" t="str">
        <f>IF(AK69="","",VLOOKUP(AK69,シフト記号表!$C$6:$L$47,10,FALSE))</f>
        <v/>
      </c>
      <c r="AL70" s="167" t="str">
        <f>IF(AL69="","",VLOOKUP(AL69,シフト記号表!$C$6:$L$47,10,FALSE))</f>
        <v/>
      </c>
      <c r="AM70" s="167" t="str">
        <f>IF(AM69="","",VLOOKUP(AM69,シフト記号表!$C$6:$L$47,10,FALSE))</f>
        <v/>
      </c>
      <c r="AN70" s="168" t="str">
        <f>IF(AN69="","",VLOOKUP(AN69,シフト記号表!$C$6:$L$47,10,FALSE))</f>
        <v/>
      </c>
      <c r="AO70" s="166" t="str">
        <f>IF(AO69="","",VLOOKUP(AO69,シフト記号表!$C$6:$L$47,10,FALSE))</f>
        <v/>
      </c>
      <c r="AP70" s="167" t="str">
        <f>IF(AP69="","",VLOOKUP(AP69,シフト記号表!$C$6:$L$47,10,FALSE))</f>
        <v/>
      </c>
      <c r="AQ70" s="167" t="str">
        <f>IF(AQ69="","",VLOOKUP(AQ69,シフト記号表!$C$6:$L$47,10,FALSE))</f>
        <v/>
      </c>
      <c r="AR70" s="167" t="str">
        <f>IF(AR69="","",VLOOKUP(AR69,シフト記号表!$C$6:$L$47,10,FALSE))</f>
        <v/>
      </c>
      <c r="AS70" s="167" t="str">
        <f>IF(AS69="","",VLOOKUP(AS69,シフト記号表!$C$6:$L$47,10,FALSE))</f>
        <v/>
      </c>
      <c r="AT70" s="167" t="str">
        <f>IF(AT69="","",VLOOKUP(AT69,シフト記号表!$C$6:$L$47,10,FALSE))</f>
        <v/>
      </c>
      <c r="AU70" s="168" t="str">
        <f>IF(AU69="","",VLOOKUP(AU69,シフト記号表!$C$6:$L$47,10,FALSE))</f>
        <v/>
      </c>
      <c r="AV70" s="166" t="str">
        <f>IF(AV69="","",VLOOKUP(AV69,シフト記号表!$C$6:$L$47,10,FALSE))</f>
        <v/>
      </c>
      <c r="AW70" s="167" t="str">
        <f>IF(AW69="","",VLOOKUP(AW69,シフト記号表!$C$6:$L$47,10,FALSE))</f>
        <v/>
      </c>
      <c r="AX70" s="167" t="str">
        <f>IF(AX69="","",VLOOKUP(AX69,シフト記号表!$C$6:$L$47,10,FALSE))</f>
        <v/>
      </c>
      <c r="AY70" s="167" t="str">
        <f>IF(AY69="","",VLOOKUP(AY69,シフト記号表!$C$6:$L$47,10,FALSE))</f>
        <v/>
      </c>
      <c r="AZ70" s="167" t="str">
        <f>IF(AZ69="","",VLOOKUP(AZ69,シフト記号表!$C$6:$L$47,10,FALSE))</f>
        <v/>
      </c>
      <c r="BA70" s="167" t="str">
        <f>IF(BA69="","",VLOOKUP(BA69,シフト記号表!$C$6:$L$47,10,FALSE))</f>
        <v/>
      </c>
      <c r="BB70" s="168" t="str">
        <f>IF(BB69="","",VLOOKUP(BB69,シフト記号表!$C$6:$L$47,10,FALSE))</f>
        <v/>
      </c>
      <c r="BC70" s="166" t="str">
        <f>IF(BC69="","",VLOOKUP(BC69,シフト記号表!$C$6:$L$47,10,FALSE))</f>
        <v/>
      </c>
      <c r="BD70" s="167" t="str">
        <f>IF(BD69="","",VLOOKUP(BD69,シフト記号表!$C$6:$L$47,10,FALSE))</f>
        <v/>
      </c>
      <c r="BE70" s="167" t="str">
        <f>IF(BE69="","",VLOOKUP(BE69,シフト記号表!$C$6:$L$47,10,FALSE))</f>
        <v/>
      </c>
      <c r="BF70" s="262">
        <f>IF($BI$3="４週",SUM(AA70:BB70),IF($BI$3="暦月",SUM(AA70:BE70),""))</f>
        <v>0</v>
      </c>
      <c r="BG70" s="263"/>
      <c r="BH70" s="264">
        <f>IF($BI$3="４週",BF70/4,IF($BI$3="暦月",(BF70/($BI$8/7)),""))</f>
        <v>0</v>
      </c>
      <c r="BI70" s="263"/>
      <c r="BJ70" s="201"/>
      <c r="BK70" s="202"/>
      <c r="BL70" s="202"/>
      <c r="BM70" s="202"/>
      <c r="BN70" s="203"/>
    </row>
    <row r="71" spans="2:66" ht="20.25" customHeight="1" x14ac:dyDescent="0.4">
      <c r="B71" s="214">
        <f>B69+1</f>
        <v>28</v>
      </c>
      <c r="C71" s="216"/>
      <c r="D71" s="218"/>
      <c r="E71" s="219"/>
      <c r="F71" s="220"/>
      <c r="G71" s="222"/>
      <c r="H71" s="223"/>
      <c r="I71" s="156"/>
      <c r="J71" s="157"/>
      <c r="K71" s="156"/>
      <c r="L71" s="157"/>
      <c r="M71" s="226"/>
      <c r="N71" s="227"/>
      <c r="O71" s="230"/>
      <c r="P71" s="231"/>
      <c r="Q71" s="231"/>
      <c r="R71" s="223"/>
      <c r="S71" s="204"/>
      <c r="T71" s="205"/>
      <c r="U71" s="205"/>
      <c r="V71" s="205"/>
      <c r="W71" s="206"/>
      <c r="X71" s="179" t="s">
        <v>18</v>
      </c>
      <c r="Y71" s="114"/>
      <c r="Z71" s="115"/>
      <c r="AA71" s="101"/>
      <c r="AB71" s="102"/>
      <c r="AC71" s="102"/>
      <c r="AD71" s="102"/>
      <c r="AE71" s="102"/>
      <c r="AF71" s="102"/>
      <c r="AG71" s="103"/>
      <c r="AH71" s="101"/>
      <c r="AI71" s="102"/>
      <c r="AJ71" s="102"/>
      <c r="AK71" s="102"/>
      <c r="AL71" s="102"/>
      <c r="AM71" s="102"/>
      <c r="AN71" s="103"/>
      <c r="AO71" s="101"/>
      <c r="AP71" s="102"/>
      <c r="AQ71" s="102"/>
      <c r="AR71" s="102"/>
      <c r="AS71" s="102"/>
      <c r="AT71" s="102"/>
      <c r="AU71" s="103"/>
      <c r="AV71" s="101"/>
      <c r="AW71" s="102"/>
      <c r="AX71" s="102"/>
      <c r="AY71" s="102"/>
      <c r="AZ71" s="102"/>
      <c r="BA71" s="102"/>
      <c r="BB71" s="103"/>
      <c r="BC71" s="101"/>
      <c r="BD71" s="102"/>
      <c r="BE71" s="104"/>
      <c r="BF71" s="207"/>
      <c r="BG71" s="208"/>
      <c r="BH71" s="209"/>
      <c r="BI71" s="210"/>
      <c r="BJ71" s="198"/>
      <c r="BK71" s="199"/>
      <c r="BL71" s="199"/>
      <c r="BM71" s="199"/>
      <c r="BN71" s="200"/>
    </row>
    <row r="72" spans="2:66" ht="20.25" customHeight="1" x14ac:dyDescent="0.4">
      <c r="B72" s="215"/>
      <c r="C72" s="217"/>
      <c r="D72" s="221"/>
      <c r="E72" s="219"/>
      <c r="F72" s="220"/>
      <c r="G72" s="265"/>
      <c r="H72" s="266"/>
      <c r="I72" s="156"/>
      <c r="J72" s="157">
        <f>G71</f>
        <v>0</v>
      </c>
      <c r="K72" s="156"/>
      <c r="L72" s="157">
        <f>M71</f>
        <v>0</v>
      </c>
      <c r="M72" s="267"/>
      <c r="N72" s="268"/>
      <c r="O72" s="269"/>
      <c r="P72" s="270"/>
      <c r="Q72" s="270"/>
      <c r="R72" s="266"/>
      <c r="S72" s="204"/>
      <c r="T72" s="205"/>
      <c r="U72" s="205"/>
      <c r="V72" s="205"/>
      <c r="W72" s="206"/>
      <c r="X72" s="180" t="s">
        <v>237</v>
      </c>
      <c r="Y72" s="116"/>
      <c r="Z72" s="181"/>
      <c r="AA72" s="166" t="str">
        <f>IF(AA71="","",VLOOKUP(AA71,シフト記号表!$C$6:$L$47,10,FALSE))</f>
        <v/>
      </c>
      <c r="AB72" s="167" t="str">
        <f>IF(AB71="","",VLOOKUP(AB71,シフト記号表!$C$6:$L$47,10,FALSE))</f>
        <v/>
      </c>
      <c r="AC72" s="167" t="str">
        <f>IF(AC71="","",VLOOKUP(AC71,シフト記号表!$C$6:$L$47,10,FALSE))</f>
        <v/>
      </c>
      <c r="AD72" s="167" t="str">
        <f>IF(AD71="","",VLOOKUP(AD71,シフト記号表!$C$6:$L$47,10,FALSE))</f>
        <v/>
      </c>
      <c r="AE72" s="167" t="str">
        <f>IF(AE71="","",VLOOKUP(AE71,シフト記号表!$C$6:$L$47,10,FALSE))</f>
        <v/>
      </c>
      <c r="AF72" s="167" t="str">
        <f>IF(AF71="","",VLOOKUP(AF71,シフト記号表!$C$6:$L$47,10,FALSE))</f>
        <v/>
      </c>
      <c r="AG72" s="168" t="str">
        <f>IF(AG71="","",VLOOKUP(AG71,シフト記号表!$C$6:$L$47,10,FALSE))</f>
        <v/>
      </c>
      <c r="AH72" s="166" t="str">
        <f>IF(AH71="","",VLOOKUP(AH71,シフト記号表!$C$6:$L$47,10,FALSE))</f>
        <v/>
      </c>
      <c r="AI72" s="167" t="str">
        <f>IF(AI71="","",VLOOKUP(AI71,シフト記号表!$C$6:$L$47,10,FALSE))</f>
        <v/>
      </c>
      <c r="AJ72" s="167" t="str">
        <f>IF(AJ71="","",VLOOKUP(AJ71,シフト記号表!$C$6:$L$47,10,FALSE))</f>
        <v/>
      </c>
      <c r="AK72" s="167" t="str">
        <f>IF(AK71="","",VLOOKUP(AK71,シフト記号表!$C$6:$L$47,10,FALSE))</f>
        <v/>
      </c>
      <c r="AL72" s="167" t="str">
        <f>IF(AL71="","",VLOOKUP(AL71,シフト記号表!$C$6:$L$47,10,FALSE))</f>
        <v/>
      </c>
      <c r="AM72" s="167" t="str">
        <f>IF(AM71="","",VLOOKUP(AM71,シフト記号表!$C$6:$L$47,10,FALSE))</f>
        <v/>
      </c>
      <c r="AN72" s="168" t="str">
        <f>IF(AN71="","",VLOOKUP(AN71,シフト記号表!$C$6:$L$47,10,FALSE))</f>
        <v/>
      </c>
      <c r="AO72" s="166" t="str">
        <f>IF(AO71="","",VLOOKUP(AO71,シフト記号表!$C$6:$L$47,10,FALSE))</f>
        <v/>
      </c>
      <c r="AP72" s="167" t="str">
        <f>IF(AP71="","",VLOOKUP(AP71,シフト記号表!$C$6:$L$47,10,FALSE))</f>
        <v/>
      </c>
      <c r="AQ72" s="167" t="str">
        <f>IF(AQ71="","",VLOOKUP(AQ71,シフト記号表!$C$6:$L$47,10,FALSE))</f>
        <v/>
      </c>
      <c r="AR72" s="167" t="str">
        <f>IF(AR71="","",VLOOKUP(AR71,シフト記号表!$C$6:$L$47,10,FALSE))</f>
        <v/>
      </c>
      <c r="AS72" s="167" t="str">
        <f>IF(AS71="","",VLOOKUP(AS71,シフト記号表!$C$6:$L$47,10,FALSE))</f>
        <v/>
      </c>
      <c r="AT72" s="167" t="str">
        <f>IF(AT71="","",VLOOKUP(AT71,シフト記号表!$C$6:$L$47,10,FALSE))</f>
        <v/>
      </c>
      <c r="AU72" s="168" t="str">
        <f>IF(AU71="","",VLOOKUP(AU71,シフト記号表!$C$6:$L$47,10,FALSE))</f>
        <v/>
      </c>
      <c r="AV72" s="166" t="str">
        <f>IF(AV71="","",VLOOKUP(AV71,シフト記号表!$C$6:$L$47,10,FALSE))</f>
        <v/>
      </c>
      <c r="AW72" s="167" t="str">
        <f>IF(AW71="","",VLOOKUP(AW71,シフト記号表!$C$6:$L$47,10,FALSE))</f>
        <v/>
      </c>
      <c r="AX72" s="167" t="str">
        <f>IF(AX71="","",VLOOKUP(AX71,シフト記号表!$C$6:$L$47,10,FALSE))</f>
        <v/>
      </c>
      <c r="AY72" s="167" t="str">
        <f>IF(AY71="","",VLOOKUP(AY71,シフト記号表!$C$6:$L$47,10,FALSE))</f>
        <v/>
      </c>
      <c r="AZ72" s="167" t="str">
        <f>IF(AZ71="","",VLOOKUP(AZ71,シフト記号表!$C$6:$L$47,10,FALSE))</f>
        <v/>
      </c>
      <c r="BA72" s="167" t="str">
        <f>IF(BA71="","",VLOOKUP(BA71,シフト記号表!$C$6:$L$47,10,FALSE))</f>
        <v/>
      </c>
      <c r="BB72" s="168" t="str">
        <f>IF(BB71="","",VLOOKUP(BB71,シフト記号表!$C$6:$L$47,10,FALSE))</f>
        <v/>
      </c>
      <c r="BC72" s="166" t="str">
        <f>IF(BC71="","",VLOOKUP(BC71,シフト記号表!$C$6:$L$47,10,FALSE))</f>
        <v/>
      </c>
      <c r="BD72" s="167" t="str">
        <f>IF(BD71="","",VLOOKUP(BD71,シフト記号表!$C$6:$L$47,10,FALSE))</f>
        <v/>
      </c>
      <c r="BE72" s="167" t="str">
        <f>IF(BE71="","",VLOOKUP(BE71,シフト記号表!$C$6:$L$47,10,FALSE))</f>
        <v/>
      </c>
      <c r="BF72" s="262">
        <f>IF($BI$3="４週",SUM(AA72:BB72),IF($BI$3="暦月",SUM(AA72:BE72),""))</f>
        <v>0</v>
      </c>
      <c r="BG72" s="263"/>
      <c r="BH72" s="264">
        <f>IF($BI$3="４週",BF72/4,IF($BI$3="暦月",(BF72/($BI$8/7)),""))</f>
        <v>0</v>
      </c>
      <c r="BI72" s="263"/>
      <c r="BJ72" s="201"/>
      <c r="BK72" s="202"/>
      <c r="BL72" s="202"/>
      <c r="BM72" s="202"/>
      <c r="BN72" s="203"/>
    </row>
    <row r="73" spans="2:66" ht="20.25" customHeight="1" x14ac:dyDescent="0.4">
      <c r="B73" s="214">
        <f>B71+1</f>
        <v>29</v>
      </c>
      <c r="C73" s="216"/>
      <c r="D73" s="218"/>
      <c r="E73" s="219"/>
      <c r="F73" s="220"/>
      <c r="G73" s="222"/>
      <c r="H73" s="223"/>
      <c r="I73" s="156"/>
      <c r="J73" s="157"/>
      <c r="K73" s="156"/>
      <c r="L73" s="157"/>
      <c r="M73" s="226"/>
      <c r="N73" s="227"/>
      <c r="O73" s="230"/>
      <c r="P73" s="231"/>
      <c r="Q73" s="231"/>
      <c r="R73" s="223"/>
      <c r="S73" s="204"/>
      <c r="T73" s="205"/>
      <c r="U73" s="205"/>
      <c r="V73" s="205"/>
      <c r="W73" s="206"/>
      <c r="X73" s="179" t="s">
        <v>18</v>
      </c>
      <c r="Y73" s="114"/>
      <c r="Z73" s="115"/>
      <c r="AA73" s="101"/>
      <c r="AB73" s="102"/>
      <c r="AC73" s="102"/>
      <c r="AD73" s="102"/>
      <c r="AE73" s="102"/>
      <c r="AF73" s="102"/>
      <c r="AG73" s="103"/>
      <c r="AH73" s="101"/>
      <c r="AI73" s="102"/>
      <c r="AJ73" s="102"/>
      <c r="AK73" s="102"/>
      <c r="AL73" s="102"/>
      <c r="AM73" s="102"/>
      <c r="AN73" s="103"/>
      <c r="AO73" s="101"/>
      <c r="AP73" s="102"/>
      <c r="AQ73" s="102"/>
      <c r="AR73" s="102"/>
      <c r="AS73" s="102"/>
      <c r="AT73" s="102"/>
      <c r="AU73" s="103"/>
      <c r="AV73" s="101"/>
      <c r="AW73" s="102"/>
      <c r="AX73" s="102"/>
      <c r="AY73" s="102"/>
      <c r="AZ73" s="102"/>
      <c r="BA73" s="102"/>
      <c r="BB73" s="103"/>
      <c r="BC73" s="101"/>
      <c r="BD73" s="102"/>
      <c r="BE73" s="104"/>
      <c r="BF73" s="207"/>
      <c r="BG73" s="208"/>
      <c r="BH73" s="209"/>
      <c r="BI73" s="210"/>
      <c r="BJ73" s="198"/>
      <c r="BK73" s="199"/>
      <c r="BL73" s="199"/>
      <c r="BM73" s="199"/>
      <c r="BN73" s="200"/>
    </row>
    <row r="74" spans="2:66" ht="20.25" customHeight="1" x14ac:dyDescent="0.4">
      <c r="B74" s="215"/>
      <c r="C74" s="217"/>
      <c r="D74" s="221"/>
      <c r="E74" s="219"/>
      <c r="F74" s="220"/>
      <c r="G74" s="224"/>
      <c r="H74" s="225"/>
      <c r="I74" s="191"/>
      <c r="J74" s="192">
        <f>G73</f>
        <v>0</v>
      </c>
      <c r="K74" s="191"/>
      <c r="L74" s="192">
        <f>M73</f>
        <v>0</v>
      </c>
      <c r="M74" s="228"/>
      <c r="N74" s="229"/>
      <c r="O74" s="232"/>
      <c r="P74" s="233"/>
      <c r="Q74" s="233"/>
      <c r="R74" s="225"/>
      <c r="S74" s="204"/>
      <c r="T74" s="205"/>
      <c r="U74" s="205"/>
      <c r="V74" s="205"/>
      <c r="W74" s="206"/>
      <c r="X74" s="180" t="s">
        <v>237</v>
      </c>
      <c r="Y74" s="116"/>
      <c r="Z74" s="181"/>
      <c r="AA74" s="166" t="str">
        <f>IF(AA73="","",VLOOKUP(AA73,シフト記号表!$C$6:$L$47,10,FALSE))</f>
        <v/>
      </c>
      <c r="AB74" s="167" t="str">
        <f>IF(AB73="","",VLOOKUP(AB73,シフト記号表!$C$6:$L$47,10,FALSE))</f>
        <v/>
      </c>
      <c r="AC74" s="167" t="str">
        <f>IF(AC73="","",VLOOKUP(AC73,シフト記号表!$C$6:$L$47,10,FALSE))</f>
        <v/>
      </c>
      <c r="AD74" s="167" t="str">
        <f>IF(AD73="","",VLOOKUP(AD73,シフト記号表!$C$6:$L$47,10,FALSE))</f>
        <v/>
      </c>
      <c r="AE74" s="167" t="str">
        <f>IF(AE73="","",VLOOKUP(AE73,シフト記号表!$C$6:$L$47,10,FALSE))</f>
        <v/>
      </c>
      <c r="AF74" s="167" t="str">
        <f>IF(AF73="","",VLOOKUP(AF73,シフト記号表!$C$6:$L$47,10,FALSE))</f>
        <v/>
      </c>
      <c r="AG74" s="168" t="str">
        <f>IF(AG73="","",VLOOKUP(AG73,シフト記号表!$C$6:$L$47,10,FALSE))</f>
        <v/>
      </c>
      <c r="AH74" s="166" t="str">
        <f>IF(AH73="","",VLOOKUP(AH73,シフト記号表!$C$6:$L$47,10,FALSE))</f>
        <v/>
      </c>
      <c r="AI74" s="167" t="str">
        <f>IF(AI73="","",VLOOKUP(AI73,シフト記号表!$C$6:$L$47,10,FALSE))</f>
        <v/>
      </c>
      <c r="AJ74" s="167" t="str">
        <f>IF(AJ73="","",VLOOKUP(AJ73,シフト記号表!$C$6:$L$47,10,FALSE))</f>
        <v/>
      </c>
      <c r="AK74" s="167" t="str">
        <f>IF(AK73="","",VLOOKUP(AK73,シフト記号表!$C$6:$L$47,10,FALSE))</f>
        <v/>
      </c>
      <c r="AL74" s="167" t="str">
        <f>IF(AL73="","",VLOOKUP(AL73,シフト記号表!$C$6:$L$47,10,FALSE))</f>
        <v/>
      </c>
      <c r="AM74" s="167" t="str">
        <f>IF(AM73="","",VLOOKUP(AM73,シフト記号表!$C$6:$L$47,10,FALSE))</f>
        <v/>
      </c>
      <c r="AN74" s="168" t="str">
        <f>IF(AN73="","",VLOOKUP(AN73,シフト記号表!$C$6:$L$47,10,FALSE))</f>
        <v/>
      </c>
      <c r="AO74" s="166" t="str">
        <f>IF(AO73="","",VLOOKUP(AO73,シフト記号表!$C$6:$L$47,10,FALSE))</f>
        <v/>
      </c>
      <c r="AP74" s="167" t="str">
        <f>IF(AP73="","",VLOOKUP(AP73,シフト記号表!$C$6:$L$47,10,FALSE))</f>
        <v/>
      </c>
      <c r="AQ74" s="167" t="str">
        <f>IF(AQ73="","",VLOOKUP(AQ73,シフト記号表!$C$6:$L$47,10,FALSE))</f>
        <v/>
      </c>
      <c r="AR74" s="167" t="str">
        <f>IF(AR73="","",VLOOKUP(AR73,シフト記号表!$C$6:$L$47,10,FALSE))</f>
        <v/>
      </c>
      <c r="AS74" s="167" t="str">
        <f>IF(AS73="","",VLOOKUP(AS73,シフト記号表!$C$6:$L$47,10,FALSE))</f>
        <v/>
      </c>
      <c r="AT74" s="167" t="str">
        <f>IF(AT73="","",VLOOKUP(AT73,シフト記号表!$C$6:$L$47,10,FALSE))</f>
        <v/>
      </c>
      <c r="AU74" s="168" t="str">
        <f>IF(AU73="","",VLOOKUP(AU73,シフト記号表!$C$6:$L$47,10,FALSE))</f>
        <v/>
      </c>
      <c r="AV74" s="166" t="str">
        <f>IF(AV73="","",VLOOKUP(AV73,シフト記号表!$C$6:$L$47,10,FALSE))</f>
        <v/>
      </c>
      <c r="AW74" s="167" t="str">
        <f>IF(AW73="","",VLOOKUP(AW73,シフト記号表!$C$6:$L$47,10,FALSE))</f>
        <v/>
      </c>
      <c r="AX74" s="167" t="str">
        <f>IF(AX73="","",VLOOKUP(AX73,シフト記号表!$C$6:$L$47,10,FALSE))</f>
        <v/>
      </c>
      <c r="AY74" s="167" t="str">
        <f>IF(AY73="","",VLOOKUP(AY73,シフト記号表!$C$6:$L$47,10,FALSE))</f>
        <v/>
      </c>
      <c r="AZ74" s="167" t="str">
        <f>IF(AZ73="","",VLOOKUP(AZ73,シフト記号表!$C$6:$L$47,10,FALSE))</f>
        <v/>
      </c>
      <c r="BA74" s="167" t="str">
        <f>IF(BA73="","",VLOOKUP(BA73,シフト記号表!$C$6:$L$47,10,FALSE))</f>
        <v/>
      </c>
      <c r="BB74" s="168" t="str">
        <f>IF(BB73="","",VLOOKUP(BB73,シフト記号表!$C$6:$L$47,10,FALSE))</f>
        <v/>
      </c>
      <c r="BC74" s="166" t="str">
        <f>IF(BC73="","",VLOOKUP(BC73,シフト記号表!$C$6:$L$47,10,FALSE))</f>
        <v/>
      </c>
      <c r="BD74" s="167" t="str">
        <f>IF(BD73="","",VLOOKUP(BD73,シフト記号表!$C$6:$L$47,10,FALSE))</f>
        <v/>
      </c>
      <c r="BE74" s="167" t="str">
        <f>IF(BE73="","",VLOOKUP(BE73,シフト記号表!$C$6:$L$47,10,FALSE))</f>
        <v/>
      </c>
      <c r="BF74" s="211">
        <f>IF($BI$3="４週",SUM(AA74:BB74),IF($BI$3="暦月",SUM(AA74:BE74),""))</f>
        <v>0</v>
      </c>
      <c r="BG74" s="212"/>
      <c r="BH74" s="213">
        <f>IF($BI$3="４週",BF74/4,IF($BI$3="暦月",(BF74/($BI$8/7)),""))</f>
        <v>0</v>
      </c>
      <c r="BI74" s="212"/>
      <c r="BJ74" s="201"/>
      <c r="BK74" s="202"/>
      <c r="BL74" s="202"/>
      <c r="BM74" s="202"/>
      <c r="BN74" s="203"/>
    </row>
    <row r="75" spans="2:66" ht="20.25" customHeight="1" x14ac:dyDescent="0.4">
      <c r="B75" s="214">
        <f>B73+1</f>
        <v>30</v>
      </c>
      <c r="C75" s="216"/>
      <c r="D75" s="218"/>
      <c r="E75" s="219"/>
      <c r="F75" s="220"/>
      <c r="G75" s="222"/>
      <c r="H75" s="223"/>
      <c r="I75" s="156"/>
      <c r="J75" s="157"/>
      <c r="K75" s="156"/>
      <c r="L75" s="157"/>
      <c r="M75" s="226"/>
      <c r="N75" s="227"/>
      <c r="O75" s="230"/>
      <c r="P75" s="231"/>
      <c r="Q75" s="231"/>
      <c r="R75" s="223"/>
      <c r="S75" s="204"/>
      <c r="T75" s="205"/>
      <c r="U75" s="205"/>
      <c r="V75" s="205"/>
      <c r="W75" s="206"/>
      <c r="X75" s="179" t="s">
        <v>18</v>
      </c>
      <c r="Y75" s="114"/>
      <c r="Z75" s="115"/>
      <c r="AA75" s="101"/>
      <c r="AB75" s="102"/>
      <c r="AC75" s="102"/>
      <c r="AD75" s="102"/>
      <c r="AE75" s="102"/>
      <c r="AF75" s="102"/>
      <c r="AG75" s="103"/>
      <c r="AH75" s="101"/>
      <c r="AI75" s="102"/>
      <c r="AJ75" s="102"/>
      <c r="AK75" s="102"/>
      <c r="AL75" s="102"/>
      <c r="AM75" s="102"/>
      <c r="AN75" s="103"/>
      <c r="AO75" s="101"/>
      <c r="AP75" s="102"/>
      <c r="AQ75" s="102"/>
      <c r="AR75" s="102"/>
      <c r="AS75" s="102"/>
      <c r="AT75" s="102"/>
      <c r="AU75" s="103"/>
      <c r="AV75" s="101"/>
      <c r="AW75" s="102"/>
      <c r="AX75" s="102"/>
      <c r="AY75" s="102"/>
      <c r="AZ75" s="102"/>
      <c r="BA75" s="102"/>
      <c r="BB75" s="103"/>
      <c r="BC75" s="101"/>
      <c r="BD75" s="102"/>
      <c r="BE75" s="104"/>
      <c r="BF75" s="207"/>
      <c r="BG75" s="208"/>
      <c r="BH75" s="209"/>
      <c r="BI75" s="210"/>
      <c r="BJ75" s="198"/>
      <c r="BK75" s="199"/>
      <c r="BL75" s="199"/>
      <c r="BM75" s="199"/>
      <c r="BN75" s="200"/>
    </row>
    <row r="76" spans="2:66" ht="20.25" customHeight="1" x14ac:dyDescent="0.4">
      <c r="B76" s="215"/>
      <c r="C76" s="217"/>
      <c r="D76" s="221"/>
      <c r="E76" s="219"/>
      <c r="F76" s="220"/>
      <c r="G76" s="224"/>
      <c r="H76" s="225"/>
      <c r="I76" s="191"/>
      <c r="J76" s="192">
        <f>G75</f>
        <v>0</v>
      </c>
      <c r="K76" s="191"/>
      <c r="L76" s="192">
        <f>M75</f>
        <v>0</v>
      </c>
      <c r="M76" s="228"/>
      <c r="N76" s="229"/>
      <c r="O76" s="232"/>
      <c r="P76" s="233"/>
      <c r="Q76" s="233"/>
      <c r="R76" s="225"/>
      <c r="S76" s="204"/>
      <c r="T76" s="205"/>
      <c r="U76" s="205"/>
      <c r="V76" s="205"/>
      <c r="W76" s="206"/>
      <c r="X76" s="180" t="s">
        <v>237</v>
      </c>
      <c r="Y76" s="116"/>
      <c r="Z76" s="181"/>
      <c r="AA76" s="166" t="str">
        <f>IF(AA75="","",VLOOKUP(AA75,シフト記号表!$C$6:$L$47,10,FALSE))</f>
        <v/>
      </c>
      <c r="AB76" s="167" t="str">
        <f>IF(AB75="","",VLOOKUP(AB75,シフト記号表!$C$6:$L$47,10,FALSE))</f>
        <v/>
      </c>
      <c r="AC76" s="167" t="str">
        <f>IF(AC75="","",VLOOKUP(AC75,シフト記号表!$C$6:$L$47,10,FALSE))</f>
        <v/>
      </c>
      <c r="AD76" s="167" t="str">
        <f>IF(AD75="","",VLOOKUP(AD75,シフト記号表!$C$6:$L$47,10,FALSE))</f>
        <v/>
      </c>
      <c r="AE76" s="167" t="str">
        <f>IF(AE75="","",VLOOKUP(AE75,シフト記号表!$C$6:$L$47,10,FALSE))</f>
        <v/>
      </c>
      <c r="AF76" s="167" t="str">
        <f>IF(AF75="","",VLOOKUP(AF75,シフト記号表!$C$6:$L$47,10,FALSE))</f>
        <v/>
      </c>
      <c r="AG76" s="168" t="str">
        <f>IF(AG75="","",VLOOKUP(AG75,シフト記号表!$C$6:$L$47,10,FALSE))</f>
        <v/>
      </c>
      <c r="AH76" s="166" t="str">
        <f>IF(AH75="","",VLOOKUP(AH75,シフト記号表!$C$6:$L$47,10,FALSE))</f>
        <v/>
      </c>
      <c r="AI76" s="167" t="str">
        <f>IF(AI75="","",VLOOKUP(AI75,シフト記号表!$C$6:$L$47,10,FALSE))</f>
        <v/>
      </c>
      <c r="AJ76" s="167" t="str">
        <f>IF(AJ75="","",VLOOKUP(AJ75,シフト記号表!$C$6:$L$47,10,FALSE))</f>
        <v/>
      </c>
      <c r="AK76" s="167" t="str">
        <f>IF(AK75="","",VLOOKUP(AK75,シフト記号表!$C$6:$L$47,10,FALSE))</f>
        <v/>
      </c>
      <c r="AL76" s="167" t="str">
        <f>IF(AL75="","",VLOOKUP(AL75,シフト記号表!$C$6:$L$47,10,FALSE))</f>
        <v/>
      </c>
      <c r="AM76" s="167" t="str">
        <f>IF(AM75="","",VLOOKUP(AM75,シフト記号表!$C$6:$L$47,10,FALSE))</f>
        <v/>
      </c>
      <c r="AN76" s="168" t="str">
        <f>IF(AN75="","",VLOOKUP(AN75,シフト記号表!$C$6:$L$47,10,FALSE))</f>
        <v/>
      </c>
      <c r="AO76" s="166" t="str">
        <f>IF(AO75="","",VLOOKUP(AO75,シフト記号表!$C$6:$L$47,10,FALSE))</f>
        <v/>
      </c>
      <c r="AP76" s="167" t="str">
        <f>IF(AP75="","",VLOOKUP(AP75,シフト記号表!$C$6:$L$47,10,FALSE))</f>
        <v/>
      </c>
      <c r="AQ76" s="167" t="str">
        <f>IF(AQ75="","",VLOOKUP(AQ75,シフト記号表!$C$6:$L$47,10,FALSE))</f>
        <v/>
      </c>
      <c r="AR76" s="167" t="str">
        <f>IF(AR75="","",VLOOKUP(AR75,シフト記号表!$C$6:$L$47,10,FALSE))</f>
        <v/>
      </c>
      <c r="AS76" s="167" t="str">
        <f>IF(AS75="","",VLOOKUP(AS75,シフト記号表!$C$6:$L$47,10,FALSE))</f>
        <v/>
      </c>
      <c r="AT76" s="167" t="str">
        <f>IF(AT75="","",VLOOKUP(AT75,シフト記号表!$C$6:$L$47,10,FALSE))</f>
        <v/>
      </c>
      <c r="AU76" s="168" t="str">
        <f>IF(AU75="","",VLOOKUP(AU75,シフト記号表!$C$6:$L$47,10,FALSE))</f>
        <v/>
      </c>
      <c r="AV76" s="166" t="str">
        <f>IF(AV75="","",VLOOKUP(AV75,シフト記号表!$C$6:$L$47,10,FALSE))</f>
        <v/>
      </c>
      <c r="AW76" s="167" t="str">
        <f>IF(AW75="","",VLOOKUP(AW75,シフト記号表!$C$6:$L$47,10,FALSE))</f>
        <v/>
      </c>
      <c r="AX76" s="167" t="str">
        <f>IF(AX75="","",VLOOKUP(AX75,シフト記号表!$C$6:$L$47,10,FALSE))</f>
        <v/>
      </c>
      <c r="AY76" s="167" t="str">
        <f>IF(AY75="","",VLOOKUP(AY75,シフト記号表!$C$6:$L$47,10,FALSE))</f>
        <v/>
      </c>
      <c r="AZ76" s="167" t="str">
        <f>IF(AZ75="","",VLOOKUP(AZ75,シフト記号表!$C$6:$L$47,10,FALSE))</f>
        <v/>
      </c>
      <c r="BA76" s="167" t="str">
        <f>IF(BA75="","",VLOOKUP(BA75,シフト記号表!$C$6:$L$47,10,FALSE))</f>
        <v/>
      </c>
      <c r="BB76" s="168" t="str">
        <f>IF(BB75="","",VLOOKUP(BB75,シフト記号表!$C$6:$L$47,10,FALSE))</f>
        <v/>
      </c>
      <c r="BC76" s="166" t="str">
        <f>IF(BC75="","",VLOOKUP(BC75,シフト記号表!$C$6:$L$47,10,FALSE))</f>
        <v/>
      </c>
      <c r="BD76" s="167" t="str">
        <f>IF(BD75="","",VLOOKUP(BD75,シフト記号表!$C$6:$L$47,10,FALSE))</f>
        <v/>
      </c>
      <c r="BE76" s="167" t="str">
        <f>IF(BE75="","",VLOOKUP(BE75,シフト記号表!$C$6:$L$47,10,FALSE))</f>
        <v/>
      </c>
      <c r="BF76" s="211">
        <f>IF($BI$3="４週",SUM(AA76:BB76),IF($BI$3="暦月",SUM(AA76:BE76),""))</f>
        <v>0</v>
      </c>
      <c r="BG76" s="212"/>
      <c r="BH76" s="213">
        <f>IF($BI$3="４週",BF76/4,IF($BI$3="暦月",(BF76/($BI$8/7)),""))</f>
        <v>0</v>
      </c>
      <c r="BI76" s="212"/>
      <c r="BJ76" s="201"/>
      <c r="BK76" s="202"/>
      <c r="BL76" s="202"/>
      <c r="BM76" s="202"/>
      <c r="BN76" s="203"/>
    </row>
    <row r="77" spans="2:66" ht="20.25" customHeight="1" x14ac:dyDescent="0.4">
      <c r="B77" s="214">
        <f>B75+1</f>
        <v>31</v>
      </c>
      <c r="C77" s="216"/>
      <c r="D77" s="218"/>
      <c r="E77" s="219"/>
      <c r="F77" s="220"/>
      <c r="G77" s="222"/>
      <c r="H77" s="223"/>
      <c r="I77" s="156"/>
      <c r="J77" s="157"/>
      <c r="K77" s="156"/>
      <c r="L77" s="157"/>
      <c r="M77" s="226"/>
      <c r="N77" s="227"/>
      <c r="O77" s="230"/>
      <c r="P77" s="231"/>
      <c r="Q77" s="231"/>
      <c r="R77" s="223"/>
      <c r="S77" s="204"/>
      <c r="T77" s="205"/>
      <c r="U77" s="205"/>
      <c r="V77" s="205"/>
      <c r="W77" s="206"/>
      <c r="X77" s="179" t="s">
        <v>18</v>
      </c>
      <c r="Y77" s="114"/>
      <c r="Z77" s="115"/>
      <c r="AA77" s="101"/>
      <c r="AB77" s="102"/>
      <c r="AC77" s="102"/>
      <c r="AD77" s="102"/>
      <c r="AE77" s="102"/>
      <c r="AF77" s="102"/>
      <c r="AG77" s="103"/>
      <c r="AH77" s="101"/>
      <c r="AI77" s="102"/>
      <c r="AJ77" s="102"/>
      <c r="AK77" s="102"/>
      <c r="AL77" s="102"/>
      <c r="AM77" s="102"/>
      <c r="AN77" s="103"/>
      <c r="AO77" s="101"/>
      <c r="AP77" s="102"/>
      <c r="AQ77" s="102"/>
      <c r="AR77" s="102"/>
      <c r="AS77" s="102"/>
      <c r="AT77" s="102"/>
      <c r="AU77" s="103"/>
      <c r="AV77" s="101"/>
      <c r="AW77" s="102"/>
      <c r="AX77" s="102"/>
      <c r="AY77" s="102"/>
      <c r="AZ77" s="102"/>
      <c r="BA77" s="102"/>
      <c r="BB77" s="103"/>
      <c r="BC77" s="101"/>
      <c r="BD77" s="102"/>
      <c r="BE77" s="104"/>
      <c r="BF77" s="207"/>
      <c r="BG77" s="208"/>
      <c r="BH77" s="209"/>
      <c r="BI77" s="210"/>
      <c r="BJ77" s="198"/>
      <c r="BK77" s="199"/>
      <c r="BL77" s="199"/>
      <c r="BM77" s="199"/>
      <c r="BN77" s="200"/>
    </row>
    <row r="78" spans="2:66" ht="20.25" customHeight="1" x14ac:dyDescent="0.4">
      <c r="B78" s="215"/>
      <c r="C78" s="217"/>
      <c r="D78" s="221"/>
      <c r="E78" s="219"/>
      <c r="F78" s="220"/>
      <c r="G78" s="224"/>
      <c r="H78" s="225"/>
      <c r="I78" s="191"/>
      <c r="J78" s="192">
        <f>G77</f>
        <v>0</v>
      </c>
      <c r="K78" s="191"/>
      <c r="L78" s="192">
        <f>M77</f>
        <v>0</v>
      </c>
      <c r="M78" s="228"/>
      <c r="N78" s="229"/>
      <c r="O78" s="232"/>
      <c r="P78" s="233"/>
      <c r="Q78" s="233"/>
      <c r="R78" s="225"/>
      <c r="S78" s="204"/>
      <c r="T78" s="205"/>
      <c r="U78" s="205"/>
      <c r="V78" s="205"/>
      <c r="W78" s="206"/>
      <c r="X78" s="180" t="s">
        <v>237</v>
      </c>
      <c r="Y78" s="116"/>
      <c r="Z78" s="181"/>
      <c r="AA78" s="166" t="str">
        <f>IF(AA77="","",VLOOKUP(AA77,シフト記号表!$C$6:$L$47,10,FALSE))</f>
        <v/>
      </c>
      <c r="AB78" s="167" t="str">
        <f>IF(AB77="","",VLOOKUP(AB77,シフト記号表!$C$6:$L$47,10,FALSE))</f>
        <v/>
      </c>
      <c r="AC78" s="167" t="str">
        <f>IF(AC77="","",VLOOKUP(AC77,シフト記号表!$C$6:$L$47,10,FALSE))</f>
        <v/>
      </c>
      <c r="AD78" s="167" t="str">
        <f>IF(AD77="","",VLOOKUP(AD77,シフト記号表!$C$6:$L$47,10,FALSE))</f>
        <v/>
      </c>
      <c r="AE78" s="167" t="str">
        <f>IF(AE77="","",VLOOKUP(AE77,シフト記号表!$C$6:$L$47,10,FALSE))</f>
        <v/>
      </c>
      <c r="AF78" s="167" t="str">
        <f>IF(AF77="","",VLOOKUP(AF77,シフト記号表!$C$6:$L$47,10,FALSE))</f>
        <v/>
      </c>
      <c r="AG78" s="168" t="str">
        <f>IF(AG77="","",VLOOKUP(AG77,シフト記号表!$C$6:$L$47,10,FALSE))</f>
        <v/>
      </c>
      <c r="AH78" s="166" t="str">
        <f>IF(AH77="","",VLOOKUP(AH77,シフト記号表!$C$6:$L$47,10,FALSE))</f>
        <v/>
      </c>
      <c r="AI78" s="167" t="str">
        <f>IF(AI77="","",VLOOKUP(AI77,シフト記号表!$C$6:$L$47,10,FALSE))</f>
        <v/>
      </c>
      <c r="AJ78" s="167" t="str">
        <f>IF(AJ77="","",VLOOKUP(AJ77,シフト記号表!$C$6:$L$47,10,FALSE))</f>
        <v/>
      </c>
      <c r="AK78" s="167" t="str">
        <f>IF(AK77="","",VLOOKUP(AK77,シフト記号表!$C$6:$L$47,10,FALSE))</f>
        <v/>
      </c>
      <c r="AL78" s="167" t="str">
        <f>IF(AL77="","",VLOOKUP(AL77,シフト記号表!$C$6:$L$47,10,FALSE))</f>
        <v/>
      </c>
      <c r="AM78" s="167" t="str">
        <f>IF(AM77="","",VLOOKUP(AM77,シフト記号表!$C$6:$L$47,10,FALSE))</f>
        <v/>
      </c>
      <c r="AN78" s="168" t="str">
        <f>IF(AN77="","",VLOOKUP(AN77,シフト記号表!$C$6:$L$47,10,FALSE))</f>
        <v/>
      </c>
      <c r="AO78" s="166" t="str">
        <f>IF(AO77="","",VLOOKUP(AO77,シフト記号表!$C$6:$L$47,10,FALSE))</f>
        <v/>
      </c>
      <c r="AP78" s="167" t="str">
        <f>IF(AP77="","",VLOOKUP(AP77,シフト記号表!$C$6:$L$47,10,FALSE))</f>
        <v/>
      </c>
      <c r="AQ78" s="167" t="str">
        <f>IF(AQ77="","",VLOOKUP(AQ77,シフト記号表!$C$6:$L$47,10,FALSE))</f>
        <v/>
      </c>
      <c r="AR78" s="167" t="str">
        <f>IF(AR77="","",VLOOKUP(AR77,シフト記号表!$C$6:$L$47,10,FALSE))</f>
        <v/>
      </c>
      <c r="AS78" s="167" t="str">
        <f>IF(AS77="","",VLOOKUP(AS77,シフト記号表!$C$6:$L$47,10,FALSE))</f>
        <v/>
      </c>
      <c r="AT78" s="167" t="str">
        <f>IF(AT77="","",VLOOKUP(AT77,シフト記号表!$C$6:$L$47,10,FALSE))</f>
        <v/>
      </c>
      <c r="AU78" s="168" t="str">
        <f>IF(AU77="","",VLOOKUP(AU77,シフト記号表!$C$6:$L$47,10,FALSE))</f>
        <v/>
      </c>
      <c r="AV78" s="166" t="str">
        <f>IF(AV77="","",VLOOKUP(AV77,シフト記号表!$C$6:$L$47,10,FALSE))</f>
        <v/>
      </c>
      <c r="AW78" s="167" t="str">
        <f>IF(AW77="","",VLOOKUP(AW77,シフト記号表!$C$6:$L$47,10,FALSE))</f>
        <v/>
      </c>
      <c r="AX78" s="167" t="str">
        <f>IF(AX77="","",VLOOKUP(AX77,シフト記号表!$C$6:$L$47,10,FALSE))</f>
        <v/>
      </c>
      <c r="AY78" s="167" t="str">
        <f>IF(AY77="","",VLOOKUP(AY77,シフト記号表!$C$6:$L$47,10,FALSE))</f>
        <v/>
      </c>
      <c r="AZ78" s="167" t="str">
        <f>IF(AZ77="","",VLOOKUP(AZ77,シフト記号表!$C$6:$L$47,10,FALSE))</f>
        <v/>
      </c>
      <c r="BA78" s="167" t="str">
        <f>IF(BA77="","",VLOOKUP(BA77,シフト記号表!$C$6:$L$47,10,FALSE))</f>
        <v/>
      </c>
      <c r="BB78" s="168" t="str">
        <f>IF(BB77="","",VLOOKUP(BB77,シフト記号表!$C$6:$L$47,10,FALSE))</f>
        <v/>
      </c>
      <c r="BC78" s="166" t="str">
        <f>IF(BC77="","",VLOOKUP(BC77,シフト記号表!$C$6:$L$47,10,FALSE))</f>
        <v/>
      </c>
      <c r="BD78" s="167" t="str">
        <f>IF(BD77="","",VLOOKUP(BD77,シフト記号表!$C$6:$L$47,10,FALSE))</f>
        <v/>
      </c>
      <c r="BE78" s="167" t="str">
        <f>IF(BE77="","",VLOOKUP(BE77,シフト記号表!$C$6:$L$47,10,FALSE))</f>
        <v/>
      </c>
      <c r="BF78" s="211">
        <f>IF($BI$3="４週",SUM(AA78:BB78),IF($BI$3="暦月",SUM(AA78:BE78),""))</f>
        <v>0</v>
      </c>
      <c r="BG78" s="212"/>
      <c r="BH78" s="213">
        <f>IF($BI$3="４週",BF78/4,IF($BI$3="暦月",(BF78/($BI$8/7)),""))</f>
        <v>0</v>
      </c>
      <c r="BI78" s="212"/>
      <c r="BJ78" s="201"/>
      <c r="BK78" s="202"/>
      <c r="BL78" s="202"/>
      <c r="BM78" s="202"/>
      <c r="BN78" s="203"/>
    </row>
    <row r="79" spans="2:66" ht="20.25" customHeight="1" x14ac:dyDescent="0.4">
      <c r="B79" s="214">
        <f>B77+1</f>
        <v>32</v>
      </c>
      <c r="C79" s="216"/>
      <c r="D79" s="218"/>
      <c r="E79" s="219"/>
      <c r="F79" s="220"/>
      <c r="G79" s="222"/>
      <c r="H79" s="223"/>
      <c r="I79" s="156"/>
      <c r="J79" s="157"/>
      <c r="K79" s="156"/>
      <c r="L79" s="157"/>
      <c r="M79" s="226"/>
      <c r="N79" s="227"/>
      <c r="O79" s="230"/>
      <c r="P79" s="231"/>
      <c r="Q79" s="231"/>
      <c r="R79" s="223"/>
      <c r="S79" s="204"/>
      <c r="T79" s="205"/>
      <c r="U79" s="205"/>
      <c r="V79" s="205"/>
      <c r="W79" s="206"/>
      <c r="X79" s="179" t="s">
        <v>18</v>
      </c>
      <c r="Y79" s="114"/>
      <c r="Z79" s="115"/>
      <c r="AA79" s="101"/>
      <c r="AB79" s="102"/>
      <c r="AC79" s="102"/>
      <c r="AD79" s="102"/>
      <c r="AE79" s="102"/>
      <c r="AF79" s="102"/>
      <c r="AG79" s="103"/>
      <c r="AH79" s="101"/>
      <c r="AI79" s="102"/>
      <c r="AJ79" s="102"/>
      <c r="AK79" s="102"/>
      <c r="AL79" s="102"/>
      <c r="AM79" s="102"/>
      <c r="AN79" s="103"/>
      <c r="AO79" s="101"/>
      <c r="AP79" s="102"/>
      <c r="AQ79" s="102"/>
      <c r="AR79" s="102"/>
      <c r="AS79" s="102"/>
      <c r="AT79" s="102"/>
      <c r="AU79" s="103"/>
      <c r="AV79" s="101"/>
      <c r="AW79" s="102"/>
      <c r="AX79" s="102"/>
      <c r="AY79" s="102"/>
      <c r="AZ79" s="102"/>
      <c r="BA79" s="102"/>
      <c r="BB79" s="103"/>
      <c r="BC79" s="101"/>
      <c r="BD79" s="102"/>
      <c r="BE79" s="104"/>
      <c r="BF79" s="207"/>
      <c r="BG79" s="208"/>
      <c r="BH79" s="209"/>
      <c r="BI79" s="210"/>
      <c r="BJ79" s="198"/>
      <c r="BK79" s="199"/>
      <c r="BL79" s="199"/>
      <c r="BM79" s="199"/>
      <c r="BN79" s="200"/>
    </row>
    <row r="80" spans="2:66" ht="20.25" customHeight="1" x14ac:dyDescent="0.4">
      <c r="B80" s="215"/>
      <c r="C80" s="217"/>
      <c r="D80" s="221"/>
      <c r="E80" s="219"/>
      <c r="F80" s="220"/>
      <c r="G80" s="224"/>
      <c r="H80" s="225"/>
      <c r="I80" s="191"/>
      <c r="J80" s="192">
        <f>G79</f>
        <v>0</v>
      </c>
      <c r="K80" s="191"/>
      <c r="L80" s="192">
        <f>M79</f>
        <v>0</v>
      </c>
      <c r="M80" s="228"/>
      <c r="N80" s="229"/>
      <c r="O80" s="232"/>
      <c r="P80" s="233"/>
      <c r="Q80" s="233"/>
      <c r="R80" s="225"/>
      <c r="S80" s="204"/>
      <c r="T80" s="205"/>
      <c r="U80" s="205"/>
      <c r="V80" s="205"/>
      <c r="W80" s="206"/>
      <c r="X80" s="180" t="s">
        <v>237</v>
      </c>
      <c r="Y80" s="116"/>
      <c r="Z80" s="181"/>
      <c r="AA80" s="166" t="str">
        <f>IF(AA79="","",VLOOKUP(AA79,シフト記号表!$C$6:$L$47,10,FALSE))</f>
        <v/>
      </c>
      <c r="AB80" s="167" t="str">
        <f>IF(AB79="","",VLOOKUP(AB79,シフト記号表!$C$6:$L$47,10,FALSE))</f>
        <v/>
      </c>
      <c r="AC80" s="167" t="str">
        <f>IF(AC79="","",VLOOKUP(AC79,シフト記号表!$C$6:$L$47,10,FALSE))</f>
        <v/>
      </c>
      <c r="AD80" s="167" t="str">
        <f>IF(AD79="","",VLOOKUP(AD79,シフト記号表!$C$6:$L$47,10,FALSE))</f>
        <v/>
      </c>
      <c r="AE80" s="167" t="str">
        <f>IF(AE79="","",VLOOKUP(AE79,シフト記号表!$C$6:$L$47,10,FALSE))</f>
        <v/>
      </c>
      <c r="AF80" s="167" t="str">
        <f>IF(AF79="","",VLOOKUP(AF79,シフト記号表!$C$6:$L$47,10,FALSE))</f>
        <v/>
      </c>
      <c r="AG80" s="168" t="str">
        <f>IF(AG79="","",VLOOKUP(AG79,シフト記号表!$C$6:$L$47,10,FALSE))</f>
        <v/>
      </c>
      <c r="AH80" s="166" t="str">
        <f>IF(AH79="","",VLOOKUP(AH79,シフト記号表!$C$6:$L$47,10,FALSE))</f>
        <v/>
      </c>
      <c r="AI80" s="167" t="str">
        <f>IF(AI79="","",VLOOKUP(AI79,シフト記号表!$C$6:$L$47,10,FALSE))</f>
        <v/>
      </c>
      <c r="AJ80" s="167" t="str">
        <f>IF(AJ79="","",VLOOKUP(AJ79,シフト記号表!$C$6:$L$47,10,FALSE))</f>
        <v/>
      </c>
      <c r="AK80" s="167" t="str">
        <f>IF(AK79="","",VLOOKUP(AK79,シフト記号表!$C$6:$L$47,10,FALSE))</f>
        <v/>
      </c>
      <c r="AL80" s="167" t="str">
        <f>IF(AL79="","",VLOOKUP(AL79,シフト記号表!$C$6:$L$47,10,FALSE))</f>
        <v/>
      </c>
      <c r="AM80" s="167" t="str">
        <f>IF(AM79="","",VLOOKUP(AM79,シフト記号表!$C$6:$L$47,10,FALSE))</f>
        <v/>
      </c>
      <c r="AN80" s="168" t="str">
        <f>IF(AN79="","",VLOOKUP(AN79,シフト記号表!$C$6:$L$47,10,FALSE))</f>
        <v/>
      </c>
      <c r="AO80" s="166" t="str">
        <f>IF(AO79="","",VLOOKUP(AO79,シフト記号表!$C$6:$L$47,10,FALSE))</f>
        <v/>
      </c>
      <c r="AP80" s="167" t="str">
        <f>IF(AP79="","",VLOOKUP(AP79,シフト記号表!$C$6:$L$47,10,FALSE))</f>
        <v/>
      </c>
      <c r="AQ80" s="167" t="str">
        <f>IF(AQ79="","",VLOOKUP(AQ79,シフト記号表!$C$6:$L$47,10,FALSE))</f>
        <v/>
      </c>
      <c r="AR80" s="167" t="str">
        <f>IF(AR79="","",VLOOKUP(AR79,シフト記号表!$C$6:$L$47,10,FALSE))</f>
        <v/>
      </c>
      <c r="AS80" s="167" t="str">
        <f>IF(AS79="","",VLOOKUP(AS79,シフト記号表!$C$6:$L$47,10,FALSE))</f>
        <v/>
      </c>
      <c r="AT80" s="167" t="str">
        <f>IF(AT79="","",VLOOKUP(AT79,シフト記号表!$C$6:$L$47,10,FALSE))</f>
        <v/>
      </c>
      <c r="AU80" s="168" t="str">
        <f>IF(AU79="","",VLOOKUP(AU79,シフト記号表!$C$6:$L$47,10,FALSE))</f>
        <v/>
      </c>
      <c r="AV80" s="166" t="str">
        <f>IF(AV79="","",VLOOKUP(AV79,シフト記号表!$C$6:$L$47,10,FALSE))</f>
        <v/>
      </c>
      <c r="AW80" s="167" t="str">
        <f>IF(AW79="","",VLOOKUP(AW79,シフト記号表!$C$6:$L$47,10,FALSE))</f>
        <v/>
      </c>
      <c r="AX80" s="167" t="str">
        <f>IF(AX79="","",VLOOKUP(AX79,シフト記号表!$C$6:$L$47,10,FALSE))</f>
        <v/>
      </c>
      <c r="AY80" s="167" t="str">
        <f>IF(AY79="","",VLOOKUP(AY79,シフト記号表!$C$6:$L$47,10,FALSE))</f>
        <v/>
      </c>
      <c r="AZ80" s="167" t="str">
        <f>IF(AZ79="","",VLOOKUP(AZ79,シフト記号表!$C$6:$L$47,10,FALSE))</f>
        <v/>
      </c>
      <c r="BA80" s="167" t="str">
        <f>IF(BA79="","",VLOOKUP(BA79,シフト記号表!$C$6:$L$47,10,FALSE))</f>
        <v/>
      </c>
      <c r="BB80" s="168" t="str">
        <f>IF(BB79="","",VLOOKUP(BB79,シフト記号表!$C$6:$L$47,10,FALSE))</f>
        <v/>
      </c>
      <c r="BC80" s="166" t="str">
        <f>IF(BC79="","",VLOOKUP(BC79,シフト記号表!$C$6:$L$47,10,FALSE))</f>
        <v/>
      </c>
      <c r="BD80" s="167" t="str">
        <f>IF(BD79="","",VLOOKUP(BD79,シフト記号表!$C$6:$L$47,10,FALSE))</f>
        <v/>
      </c>
      <c r="BE80" s="167" t="str">
        <f>IF(BE79="","",VLOOKUP(BE79,シフト記号表!$C$6:$L$47,10,FALSE))</f>
        <v/>
      </c>
      <c r="BF80" s="211">
        <f>IF($BI$3="４週",SUM(AA80:BB80),IF($BI$3="暦月",SUM(AA80:BE80),""))</f>
        <v>0</v>
      </c>
      <c r="BG80" s="212"/>
      <c r="BH80" s="213">
        <f>IF($BI$3="４週",BF80/4,IF($BI$3="暦月",(BF80/($BI$8/7)),""))</f>
        <v>0</v>
      </c>
      <c r="BI80" s="212"/>
      <c r="BJ80" s="201"/>
      <c r="BK80" s="202"/>
      <c r="BL80" s="202"/>
      <c r="BM80" s="202"/>
      <c r="BN80" s="203"/>
    </row>
    <row r="81" spans="2:66" ht="20.25" customHeight="1" x14ac:dyDescent="0.4">
      <c r="B81" s="214">
        <f>B79+1</f>
        <v>33</v>
      </c>
      <c r="C81" s="216"/>
      <c r="D81" s="218"/>
      <c r="E81" s="219"/>
      <c r="F81" s="220"/>
      <c r="G81" s="222"/>
      <c r="H81" s="223"/>
      <c r="I81" s="156"/>
      <c r="J81" s="157"/>
      <c r="K81" s="156"/>
      <c r="L81" s="157"/>
      <c r="M81" s="226"/>
      <c r="N81" s="227"/>
      <c r="O81" s="230"/>
      <c r="P81" s="231"/>
      <c r="Q81" s="231"/>
      <c r="R81" s="223"/>
      <c r="S81" s="204"/>
      <c r="T81" s="205"/>
      <c r="U81" s="205"/>
      <c r="V81" s="205"/>
      <c r="W81" s="206"/>
      <c r="X81" s="179" t="s">
        <v>18</v>
      </c>
      <c r="Y81" s="114"/>
      <c r="Z81" s="115"/>
      <c r="AA81" s="101"/>
      <c r="AB81" s="102"/>
      <c r="AC81" s="102"/>
      <c r="AD81" s="102"/>
      <c r="AE81" s="102"/>
      <c r="AF81" s="102"/>
      <c r="AG81" s="103"/>
      <c r="AH81" s="101"/>
      <c r="AI81" s="102"/>
      <c r="AJ81" s="102"/>
      <c r="AK81" s="102"/>
      <c r="AL81" s="102"/>
      <c r="AM81" s="102"/>
      <c r="AN81" s="103"/>
      <c r="AO81" s="101"/>
      <c r="AP81" s="102"/>
      <c r="AQ81" s="102"/>
      <c r="AR81" s="102"/>
      <c r="AS81" s="102"/>
      <c r="AT81" s="102"/>
      <c r="AU81" s="103"/>
      <c r="AV81" s="101"/>
      <c r="AW81" s="102"/>
      <c r="AX81" s="102"/>
      <c r="AY81" s="102"/>
      <c r="AZ81" s="102"/>
      <c r="BA81" s="102"/>
      <c r="BB81" s="103"/>
      <c r="BC81" s="101"/>
      <c r="BD81" s="102"/>
      <c r="BE81" s="104"/>
      <c r="BF81" s="207"/>
      <c r="BG81" s="208"/>
      <c r="BH81" s="209"/>
      <c r="BI81" s="210"/>
      <c r="BJ81" s="198"/>
      <c r="BK81" s="199"/>
      <c r="BL81" s="199"/>
      <c r="BM81" s="199"/>
      <c r="BN81" s="200"/>
    </row>
    <row r="82" spans="2:66" ht="20.25" customHeight="1" x14ac:dyDescent="0.4">
      <c r="B82" s="215"/>
      <c r="C82" s="217"/>
      <c r="D82" s="221"/>
      <c r="E82" s="219"/>
      <c r="F82" s="220"/>
      <c r="G82" s="224"/>
      <c r="H82" s="225"/>
      <c r="I82" s="191"/>
      <c r="J82" s="192">
        <f>G81</f>
        <v>0</v>
      </c>
      <c r="K82" s="191"/>
      <c r="L82" s="192">
        <f>M81</f>
        <v>0</v>
      </c>
      <c r="M82" s="228"/>
      <c r="N82" s="229"/>
      <c r="O82" s="232"/>
      <c r="P82" s="233"/>
      <c r="Q82" s="233"/>
      <c r="R82" s="225"/>
      <c r="S82" s="204"/>
      <c r="T82" s="205"/>
      <c r="U82" s="205"/>
      <c r="V82" s="205"/>
      <c r="W82" s="206"/>
      <c r="X82" s="180" t="s">
        <v>237</v>
      </c>
      <c r="Y82" s="116"/>
      <c r="Z82" s="181"/>
      <c r="AA82" s="166" t="str">
        <f>IF(AA81="","",VLOOKUP(AA81,シフト記号表!$C$6:$L$47,10,FALSE))</f>
        <v/>
      </c>
      <c r="AB82" s="167" t="str">
        <f>IF(AB81="","",VLOOKUP(AB81,シフト記号表!$C$6:$L$47,10,FALSE))</f>
        <v/>
      </c>
      <c r="AC82" s="167" t="str">
        <f>IF(AC81="","",VLOOKUP(AC81,シフト記号表!$C$6:$L$47,10,FALSE))</f>
        <v/>
      </c>
      <c r="AD82" s="167" t="str">
        <f>IF(AD81="","",VLOOKUP(AD81,シフト記号表!$C$6:$L$47,10,FALSE))</f>
        <v/>
      </c>
      <c r="AE82" s="167" t="str">
        <f>IF(AE81="","",VLOOKUP(AE81,シフト記号表!$C$6:$L$47,10,FALSE))</f>
        <v/>
      </c>
      <c r="AF82" s="167" t="str">
        <f>IF(AF81="","",VLOOKUP(AF81,シフト記号表!$C$6:$L$47,10,FALSE))</f>
        <v/>
      </c>
      <c r="AG82" s="168" t="str">
        <f>IF(AG81="","",VLOOKUP(AG81,シフト記号表!$C$6:$L$47,10,FALSE))</f>
        <v/>
      </c>
      <c r="AH82" s="166" t="str">
        <f>IF(AH81="","",VLOOKUP(AH81,シフト記号表!$C$6:$L$47,10,FALSE))</f>
        <v/>
      </c>
      <c r="AI82" s="167" t="str">
        <f>IF(AI81="","",VLOOKUP(AI81,シフト記号表!$C$6:$L$47,10,FALSE))</f>
        <v/>
      </c>
      <c r="AJ82" s="167" t="str">
        <f>IF(AJ81="","",VLOOKUP(AJ81,シフト記号表!$C$6:$L$47,10,FALSE))</f>
        <v/>
      </c>
      <c r="AK82" s="167" t="str">
        <f>IF(AK81="","",VLOOKUP(AK81,シフト記号表!$C$6:$L$47,10,FALSE))</f>
        <v/>
      </c>
      <c r="AL82" s="167" t="str">
        <f>IF(AL81="","",VLOOKUP(AL81,シフト記号表!$C$6:$L$47,10,FALSE))</f>
        <v/>
      </c>
      <c r="AM82" s="167" t="str">
        <f>IF(AM81="","",VLOOKUP(AM81,シフト記号表!$C$6:$L$47,10,FALSE))</f>
        <v/>
      </c>
      <c r="AN82" s="168" t="str">
        <f>IF(AN81="","",VLOOKUP(AN81,シフト記号表!$C$6:$L$47,10,FALSE))</f>
        <v/>
      </c>
      <c r="AO82" s="166" t="str">
        <f>IF(AO81="","",VLOOKUP(AO81,シフト記号表!$C$6:$L$47,10,FALSE))</f>
        <v/>
      </c>
      <c r="AP82" s="167" t="str">
        <f>IF(AP81="","",VLOOKUP(AP81,シフト記号表!$C$6:$L$47,10,FALSE))</f>
        <v/>
      </c>
      <c r="AQ82" s="167" t="str">
        <f>IF(AQ81="","",VLOOKUP(AQ81,シフト記号表!$C$6:$L$47,10,FALSE))</f>
        <v/>
      </c>
      <c r="AR82" s="167" t="str">
        <f>IF(AR81="","",VLOOKUP(AR81,シフト記号表!$C$6:$L$47,10,FALSE))</f>
        <v/>
      </c>
      <c r="AS82" s="167" t="str">
        <f>IF(AS81="","",VLOOKUP(AS81,シフト記号表!$C$6:$L$47,10,FALSE))</f>
        <v/>
      </c>
      <c r="AT82" s="167" t="str">
        <f>IF(AT81="","",VLOOKUP(AT81,シフト記号表!$C$6:$L$47,10,FALSE))</f>
        <v/>
      </c>
      <c r="AU82" s="168" t="str">
        <f>IF(AU81="","",VLOOKUP(AU81,シフト記号表!$C$6:$L$47,10,FALSE))</f>
        <v/>
      </c>
      <c r="AV82" s="166" t="str">
        <f>IF(AV81="","",VLOOKUP(AV81,シフト記号表!$C$6:$L$47,10,FALSE))</f>
        <v/>
      </c>
      <c r="AW82" s="167" t="str">
        <f>IF(AW81="","",VLOOKUP(AW81,シフト記号表!$C$6:$L$47,10,FALSE))</f>
        <v/>
      </c>
      <c r="AX82" s="167" t="str">
        <f>IF(AX81="","",VLOOKUP(AX81,シフト記号表!$C$6:$L$47,10,FALSE))</f>
        <v/>
      </c>
      <c r="AY82" s="167" t="str">
        <f>IF(AY81="","",VLOOKUP(AY81,シフト記号表!$C$6:$L$47,10,FALSE))</f>
        <v/>
      </c>
      <c r="AZ82" s="167" t="str">
        <f>IF(AZ81="","",VLOOKUP(AZ81,シフト記号表!$C$6:$L$47,10,FALSE))</f>
        <v/>
      </c>
      <c r="BA82" s="167" t="str">
        <f>IF(BA81="","",VLOOKUP(BA81,シフト記号表!$C$6:$L$47,10,FALSE))</f>
        <v/>
      </c>
      <c r="BB82" s="168" t="str">
        <f>IF(BB81="","",VLOOKUP(BB81,シフト記号表!$C$6:$L$47,10,FALSE))</f>
        <v/>
      </c>
      <c r="BC82" s="166" t="str">
        <f>IF(BC81="","",VLOOKUP(BC81,シフト記号表!$C$6:$L$47,10,FALSE))</f>
        <v/>
      </c>
      <c r="BD82" s="167" t="str">
        <f>IF(BD81="","",VLOOKUP(BD81,シフト記号表!$C$6:$L$47,10,FALSE))</f>
        <v/>
      </c>
      <c r="BE82" s="167" t="str">
        <f>IF(BE81="","",VLOOKUP(BE81,シフト記号表!$C$6:$L$47,10,FALSE))</f>
        <v/>
      </c>
      <c r="BF82" s="211">
        <f>IF($BI$3="４週",SUM(AA82:BB82),IF($BI$3="暦月",SUM(AA82:BE82),""))</f>
        <v>0</v>
      </c>
      <c r="BG82" s="212"/>
      <c r="BH82" s="213">
        <f>IF($BI$3="４週",BF82/4,IF($BI$3="暦月",(BF82/($BI$8/7)),""))</f>
        <v>0</v>
      </c>
      <c r="BI82" s="212"/>
      <c r="BJ82" s="201"/>
      <c r="BK82" s="202"/>
      <c r="BL82" s="202"/>
      <c r="BM82" s="202"/>
      <c r="BN82" s="203"/>
    </row>
    <row r="83" spans="2:66" ht="20.25" customHeight="1" x14ac:dyDescent="0.4">
      <c r="B83" s="214">
        <f>B81+1</f>
        <v>34</v>
      </c>
      <c r="C83" s="216"/>
      <c r="D83" s="218"/>
      <c r="E83" s="219"/>
      <c r="F83" s="220"/>
      <c r="G83" s="222"/>
      <c r="H83" s="223"/>
      <c r="I83" s="156"/>
      <c r="J83" s="157"/>
      <c r="K83" s="156"/>
      <c r="L83" s="157"/>
      <c r="M83" s="226"/>
      <c r="N83" s="227"/>
      <c r="O83" s="230"/>
      <c r="P83" s="231"/>
      <c r="Q83" s="231"/>
      <c r="R83" s="223"/>
      <c r="S83" s="204"/>
      <c r="T83" s="205"/>
      <c r="U83" s="205"/>
      <c r="V83" s="205"/>
      <c r="W83" s="206"/>
      <c r="X83" s="179" t="s">
        <v>18</v>
      </c>
      <c r="Y83" s="114"/>
      <c r="Z83" s="115"/>
      <c r="AA83" s="101"/>
      <c r="AB83" s="102"/>
      <c r="AC83" s="102"/>
      <c r="AD83" s="102"/>
      <c r="AE83" s="102"/>
      <c r="AF83" s="102"/>
      <c r="AG83" s="103"/>
      <c r="AH83" s="101"/>
      <c r="AI83" s="102"/>
      <c r="AJ83" s="102"/>
      <c r="AK83" s="102"/>
      <c r="AL83" s="102"/>
      <c r="AM83" s="102"/>
      <c r="AN83" s="103"/>
      <c r="AO83" s="101"/>
      <c r="AP83" s="102"/>
      <c r="AQ83" s="102"/>
      <c r="AR83" s="102"/>
      <c r="AS83" s="102"/>
      <c r="AT83" s="102"/>
      <c r="AU83" s="103"/>
      <c r="AV83" s="101"/>
      <c r="AW83" s="102"/>
      <c r="AX83" s="102"/>
      <c r="AY83" s="102"/>
      <c r="AZ83" s="102"/>
      <c r="BA83" s="102"/>
      <c r="BB83" s="103"/>
      <c r="BC83" s="101"/>
      <c r="BD83" s="102"/>
      <c r="BE83" s="104"/>
      <c r="BF83" s="207"/>
      <c r="BG83" s="208"/>
      <c r="BH83" s="209"/>
      <c r="BI83" s="210"/>
      <c r="BJ83" s="198"/>
      <c r="BK83" s="199"/>
      <c r="BL83" s="199"/>
      <c r="BM83" s="199"/>
      <c r="BN83" s="200"/>
    </row>
    <row r="84" spans="2:66" ht="20.25" customHeight="1" x14ac:dyDescent="0.4">
      <c r="B84" s="215"/>
      <c r="C84" s="217"/>
      <c r="D84" s="221"/>
      <c r="E84" s="219"/>
      <c r="F84" s="220"/>
      <c r="G84" s="224"/>
      <c r="H84" s="225"/>
      <c r="I84" s="191"/>
      <c r="J84" s="192">
        <f>G83</f>
        <v>0</v>
      </c>
      <c r="K84" s="191"/>
      <c r="L84" s="192">
        <f>M83</f>
        <v>0</v>
      </c>
      <c r="M84" s="228"/>
      <c r="N84" s="229"/>
      <c r="O84" s="232"/>
      <c r="P84" s="233"/>
      <c r="Q84" s="233"/>
      <c r="R84" s="225"/>
      <c r="S84" s="204"/>
      <c r="T84" s="205"/>
      <c r="U84" s="205"/>
      <c r="V84" s="205"/>
      <c r="W84" s="206"/>
      <c r="X84" s="180" t="s">
        <v>237</v>
      </c>
      <c r="Y84" s="116"/>
      <c r="Z84" s="181"/>
      <c r="AA84" s="166" t="str">
        <f>IF(AA83="","",VLOOKUP(AA83,シフト記号表!$C$6:$L$47,10,FALSE))</f>
        <v/>
      </c>
      <c r="AB84" s="167" t="str">
        <f>IF(AB83="","",VLOOKUP(AB83,シフト記号表!$C$6:$L$47,10,FALSE))</f>
        <v/>
      </c>
      <c r="AC84" s="167" t="str">
        <f>IF(AC83="","",VLOOKUP(AC83,シフト記号表!$C$6:$L$47,10,FALSE))</f>
        <v/>
      </c>
      <c r="AD84" s="167" t="str">
        <f>IF(AD83="","",VLOOKUP(AD83,シフト記号表!$C$6:$L$47,10,FALSE))</f>
        <v/>
      </c>
      <c r="AE84" s="167" t="str">
        <f>IF(AE83="","",VLOOKUP(AE83,シフト記号表!$C$6:$L$47,10,FALSE))</f>
        <v/>
      </c>
      <c r="AF84" s="167" t="str">
        <f>IF(AF83="","",VLOOKUP(AF83,シフト記号表!$C$6:$L$47,10,FALSE))</f>
        <v/>
      </c>
      <c r="AG84" s="168" t="str">
        <f>IF(AG83="","",VLOOKUP(AG83,シフト記号表!$C$6:$L$47,10,FALSE))</f>
        <v/>
      </c>
      <c r="AH84" s="166" t="str">
        <f>IF(AH83="","",VLOOKUP(AH83,シフト記号表!$C$6:$L$47,10,FALSE))</f>
        <v/>
      </c>
      <c r="AI84" s="167" t="str">
        <f>IF(AI83="","",VLOOKUP(AI83,シフト記号表!$C$6:$L$47,10,FALSE))</f>
        <v/>
      </c>
      <c r="AJ84" s="167" t="str">
        <f>IF(AJ83="","",VLOOKUP(AJ83,シフト記号表!$C$6:$L$47,10,FALSE))</f>
        <v/>
      </c>
      <c r="AK84" s="167" t="str">
        <f>IF(AK83="","",VLOOKUP(AK83,シフト記号表!$C$6:$L$47,10,FALSE))</f>
        <v/>
      </c>
      <c r="AL84" s="167" t="str">
        <f>IF(AL83="","",VLOOKUP(AL83,シフト記号表!$C$6:$L$47,10,FALSE))</f>
        <v/>
      </c>
      <c r="AM84" s="167" t="str">
        <f>IF(AM83="","",VLOOKUP(AM83,シフト記号表!$C$6:$L$47,10,FALSE))</f>
        <v/>
      </c>
      <c r="AN84" s="168" t="str">
        <f>IF(AN83="","",VLOOKUP(AN83,シフト記号表!$C$6:$L$47,10,FALSE))</f>
        <v/>
      </c>
      <c r="AO84" s="166" t="str">
        <f>IF(AO83="","",VLOOKUP(AO83,シフト記号表!$C$6:$L$47,10,FALSE))</f>
        <v/>
      </c>
      <c r="AP84" s="167" t="str">
        <f>IF(AP83="","",VLOOKUP(AP83,シフト記号表!$C$6:$L$47,10,FALSE))</f>
        <v/>
      </c>
      <c r="AQ84" s="167" t="str">
        <f>IF(AQ83="","",VLOOKUP(AQ83,シフト記号表!$C$6:$L$47,10,FALSE))</f>
        <v/>
      </c>
      <c r="AR84" s="167" t="str">
        <f>IF(AR83="","",VLOOKUP(AR83,シフト記号表!$C$6:$L$47,10,FALSE))</f>
        <v/>
      </c>
      <c r="AS84" s="167" t="str">
        <f>IF(AS83="","",VLOOKUP(AS83,シフト記号表!$C$6:$L$47,10,FALSE))</f>
        <v/>
      </c>
      <c r="AT84" s="167" t="str">
        <f>IF(AT83="","",VLOOKUP(AT83,シフト記号表!$C$6:$L$47,10,FALSE))</f>
        <v/>
      </c>
      <c r="AU84" s="168" t="str">
        <f>IF(AU83="","",VLOOKUP(AU83,シフト記号表!$C$6:$L$47,10,FALSE))</f>
        <v/>
      </c>
      <c r="AV84" s="166" t="str">
        <f>IF(AV83="","",VLOOKUP(AV83,シフト記号表!$C$6:$L$47,10,FALSE))</f>
        <v/>
      </c>
      <c r="AW84" s="167" t="str">
        <f>IF(AW83="","",VLOOKUP(AW83,シフト記号表!$C$6:$L$47,10,FALSE))</f>
        <v/>
      </c>
      <c r="AX84" s="167" t="str">
        <f>IF(AX83="","",VLOOKUP(AX83,シフト記号表!$C$6:$L$47,10,FALSE))</f>
        <v/>
      </c>
      <c r="AY84" s="167" t="str">
        <f>IF(AY83="","",VLOOKUP(AY83,シフト記号表!$C$6:$L$47,10,FALSE))</f>
        <v/>
      </c>
      <c r="AZ84" s="167" t="str">
        <f>IF(AZ83="","",VLOOKUP(AZ83,シフト記号表!$C$6:$L$47,10,FALSE))</f>
        <v/>
      </c>
      <c r="BA84" s="167" t="str">
        <f>IF(BA83="","",VLOOKUP(BA83,シフト記号表!$C$6:$L$47,10,FALSE))</f>
        <v/>
      </c>
      <c r="BB84" s="168" t="str">
        <f>IF(BB83="","",VLOOKUP(BB83,シフト記号表!$C$6:$L$47,10,FALSE))</f>
        <v/>
      </c>
      <c r="BC84" s="166" t="str">
        <f>IF(BC83="","",VLOOKUP(BC83,シフト記号表!$C$6:$L$47,10,FALSE))</f>
        <v/>
      </c>
      <c r="BD84" s="167" t="str">
        <f>IF(BD83="","",VLOOKUP(BD83,シフト記号表!$C$6:$L$47,10,FALSE))</f>
        <v/>
      </c>
      <c r="BE84" s="167" t="str">
        <f>IF(BE83="","",VLOOKUP(BE83,シフト記号表!$C$6:$L$47,10,FALSE))</f>
        <v/>
      </c>
      <c r="BF84" s="211">
        <f>IF($BI$3="４週",SUM(AA84:BB84),IF($BI$3="暦月",SUM(AA84:BE84),""))</f>
        <v>0</v>
      </c>
      <c r="BG84" s="212"/>
      <c r="BH84" s="213">
        <f>IF($BI$3="４週",BF84/4,IF($BI$3="暦月",(BF84/($BI$8/7)),""))</f>
        <v>0</v>
      </c>
      <c r="BI84" s="212"/>
      <c r="BJ84" s="201"/>
      <c r="BK84" s="202"/>
      <c r="BL84" s="202"/>
      <c r="BM84" s="202"/>
      <c r="BN84" s="203"/>
    </row>
    <row r="85" spans="2:66" ht="20.25" customHeight="1" x14ac:dyDescent="0.4">
      <c r="B85" s="214">
        <f>B83+1</f>
        <v>35</v>
      </c>
      <c r="C85" s="216"/>
      <c r="D85" s="218"/>
      <c r="E85" s="219"/>
      <c r="F85" s="220"/>
      <c r="G85" s="222"/>
      <c r="H85" s="223"/>
      <c r="I85" s="156"/>
      <c r="J85" s="157"/>
      <c r="K85" s="156"/>
      <c r="L85" s="157"/>
      <c r="M85" s="226"/>
      <c r="N85" s="227"/>
      <c r="O85" s="230"/>
      <c r="P85" s="231"/>
      <c r="Q85" s="231"/>
      <c r="R85" s="223"/>
      <c r="S85" s="204"/>
      <c r="T85" s="205"/>
      <c r="U85" s="205"/>
      <c r="V85" s="205"/>
      <c r="W85" s="206"/>
      <c r="X85" s="179" t="s">
        <v>18</v>
      </c>
      <c r="Y85" s="114"/>
      <c r="Z85" s="115"/>
      <c r="AA85" s="101"/>
      <c r="AB85" s="102"/>
      <c r="AC85" s="102"/>
      <c r="AD85" s="102"/>
      <c r="AE85" s="102"/>
      <c r="AF85" s="102"/>
      <c r="AG85" s="103"/>
      <c r="AH85" s="101"/>
      <c r="AI85" s="102"/>
      <c r="AJ85" s="102"/>
      <c r="AK85" s="102"/>
      <c r="AL85" s="102"/>
      <c r="AM85" s="102"/>
      <c r="AN85" s="103"/>
      <c r="AO85" s="101"/>
      <c r="AP85" s="102"/>
      <c r="AQ85" s="102"/>
      <c r="AR85" s="102"/>
      <c r="AS85" s="102"/>
      <c r="AT85" s="102"/>
      <c r="AU85" s="103"/>
      <c r="AV85" s="101"/>
      <c r="AW85" s="102"/>
      <c r="AX85" s="102"/>
      <c r="AY85" s="102"/>
      <c r="AZ85" s="102"/>
      <c r="BA85" s="102"/>
      <c r="BB85" s="103"/>
      <c r="BC85" s="101"/>
      <c r="BD85" s="102"/>
      <c r="BE85" s="104"/>
      <c r="BF85" s="207"/>
      <c r="BG85" s="208"/>
      <c r="BH85" s="209"/>
      <c r="BI85" s="210"/>
      <c r="BJ85" s="198"/>
      <c r="BK85" s="199"/>
      <c r="BL85" s="199"/>
      <c r="BM85" s="199"/>
      <c r="BN85" s="200"/>
    </row>
    <row r="86" spans="2:66" ht="20.25" customHeight="1" x14ac:dyDescent="0.4">
      <c r="B86" s="215"/>
      <c r="C86" s="217"/>
      <c r="D86" s="221"/>
      <c r="E86" s="219"/>
      <c r="F86" s="220"/>
      <c r="G86" s="224"/>
      <c r="H86" s="225"/>
      <c r="I86" s="191"/>
      <c r="J86" s="192">
        <f>G85</f>
        <v>0</v>
      </c>
      <c r="K86" s="191"/>
      <c r="L86" s="192">
        <f>M85</f>
        <v>0</v>
      </c>
      <c r="M86" s="228"/>
      <c r="N86" s="229"/>
      <c r="O86" s="232"/>
      <c r="P86" s="233"/>
      <c r="Q86" s="233"/>
      <c r="R86" s="225"/>
      <c r="S86" s="204"/>
      <c r="T86" s="205"/>
      <c r="U86" s="205"/>
      <c r="V86" s="205"/>
      <c r="W86" s="206"/>
      <c r="X86" s="180" t="s">
        <v>237</v>
      </c>
      <c r="Y86" s="116"/>
      <c r="Z86" s="181"/>
      <c r="AA86" s="166" t="str">
        <f>IF(AA85="","",VLOOKUP(AA85,シフト記号表!$C$6:$L$47,10,FALSE))</f>
        <v/>
      </c>
      <c r="AB86" s="167" t="str">
        <f>IF(AB85="","",VLOOKUP(AB85,シフト記号表!$C$6:$L$47,10,FALSE))</f>
        <v/>
      </c>
      <c r="AC86" s="167" t="str">
        <f>IF(AC85="","",VLOOKUP(AC85,シフト記号表!$C$6:$L$47,10,FALSE))</f>
        <v/>
      </c>
      <c r="AD86" s="167" t="str">
        <f>IF(AD85="","",VLOOKUP(AD85,シフト記号表!$C$6:$L$47,10,FALSE))</f>
        <v/>
      </c>
      <c r="AE86" s="167" t="str">
        <f>IF(AE85="","",VLOOKUP(AE85,シフト記号表!$C$6:$L$47,10,FALSE))</f>
        <v/>
      </c>
      <c r="AF86" s="167" t="str">
        <f>IF(AF85="","",VLOOKUP(AF85,シフト記号表!$C$6:$L$47,10,FALSE))</f>
        <v/>
      </c>
      <c r="AG86" s="168" t="str">
        <f>IF(AG85="","",VLOOKUP(AG85,シフト記号表!$C$6:$L$47,10,FALSE))</f>
        <v/>
      </c>
      <c r="AH86" s="166" t="str">
        <f>IF(AH85="","",VLOOKUP(AH85,シフト記号表!$C$6:$L$47,10,FALSE))</f>
        <v/>
      </c>
      <c r="AI86" s="167" t="str">
        <f>IF(AI85="","",VLOOKUP(AI85,シフト記号表!$C$6:$L$47,10,FALSE))</f>
        <v/>
      </c>
      <c r="AJ86" s="167" t="str">
        <f>IF(AJ85="","",VLOOKUP(AJ85,シフト記号表!$C$6:$L$47,10,FALSE))</f>
        <v/>
      </c>
      <c r="AK86" s="167" t="str">
        <f>IF(AK85="","",VLOOKUP(AK85,シフト記号表!$C$6:$L$47,10,FALSE))</f>
        <v/>
      </c>
      <c r="AL86" s="167" t="str">
        <f>IF(AL85="","",VLOOKUP(AL85,シフト記号表!$C$6:$L$47,10,FALSE))</f>
        <v/>
      </c>
      <c r="AM86" s="167" t="str">
        <f>IF(AM85="","",VLOOKUP(AM85,シフト記号表!$C$6:$L$47,10,FALSE))</f>
        <v/>
      </c>
      <c r="AN86" s="168" t="str">
        <f>IF(AN85="","",VLOOKUP(AN85,シフト記号表!$C$6:$L$47,10,FALSE))</f>
        <v/>
      </c>
      <c r="AO86" s="166" t="str">
        <f>IF(AO85="","",VLOOKUP(AO85,シフト記号表!$C$6:$L$47,10,FALSE))</f>
        <v/>
      </c>
      <c r="AP86" s="167" t="str">
        <f>IF(AP85="","",VLOOKUP(AP85,シフト記号表!$C$6:$L$47,10,FALSE))</f>
        <v/>
      </c>
      <c r="AQ86" s="167" t="str">
        <f>IF(AQ85="","",VLOOKUP(AQ85,シフト記号表!$C$6:$L$47,10,FALSE))</f>
        <v/>
      </c>
      <c r="AR86" s="167" t="str">
        <f>IF(AR85="","",VLOOKUP(AR85,シフト記号表!$C$6:$L$47,10,FALSE))</f>
        <v/>
      </c>
      <c r="AS86" s="167" t="str">
        <f>IF(AS85="","",VLOOKUP(AS85,シフト記号表!$C$6:$L$47,10,FALSE))</f>
        <v/>
      </c>
      <c r="AT86" s="167" t="str">
        <f>IF(AT85="","",VLOOKUP(AT85,シフト記号表!$C$6:$L$47,10,FALSE))</f>
        <v/>
      </c>
      <c r="AU86" s="168" t="str">
        <f>IF(AU85="","",VLOOKUP(AU85,シフト記号表!$C$6:$L$47,10,FALSE))</f>
        <v/>
      </c>
      <c r="AV86" s="166" t="str">
        <f>IF(AV85="","",VLOOKUP(AV85,シフト記号表!$C$6:$L$47,10,FALSE))</f>
        <v/>
      </c>
      <c r="AW86" s="167" t="str">
        <f>IF(AW85="","",VLOOKUP(AW85,シフト記号表!$C$6:$L$47,10,FALSE))</f>
        <v/>
      </c>
      <c r="AX86" s="167" t="str">
        <f>IF(AX85="","",VLOOKUP(AX85,シフト記号表!$C$6:$L$47,10,FALSE))</f>
        <v/>
      </c>
      <c r="AY86" s="167" t="str">
        <f>IF(AY85="","",VLOOKUP(AY85,シフト記号表!$C$6:$L$47,10,FALSE))</f>
        <v/>
      </c>
      <c r="AZ86" s="167" t="str">
        <f>IF(AZ85="","",VLOOKUP(AZ85,シフト記号表!$C$6:$L$47,10,FALSE))</f>
        <v/>
      </c>
      <c r="BA86" s="167" t="str">
        <f>IF(BA85="","",VLOOKUP(BA85,シフト記号表!$C$6:$L$47,10,FALSE))</f>
        <v/>
      </c>
      <c r="BB86" s="168" t="str">
        <f>IF(BB85="","",VLOOKUP(BB85,シフト記号表!$C$6:$L$47,10,FALSE))</f>
        <v/>
      </c>
      <c r="BC86" s="166" t="str">
        <f>IF(BC85="","",VLOOKUP(BC85,シフト記号表!$C$6:$L$47,10,FALSE))</f>
        <v/>
      </c>
      <c r="BD86" s="167" t="str">
        <f>IF(BD85="","",VLOOKUP(BD85,シフト記号表!$C$6:$L$47,10,FALSE))</f>
        <v/>
      </c>
      <c r="BE86" s="167" t="str">
        <f>IF(BE85="","",VLOOKUP(BE85,シフト記号表!$C$6:$L$47,10,FALSE))</f>
        <v/>
      </c>
      <c r="BF86" s="211">
        <f>IF($BI$3="４週",SUM(AA86:BB86),IF($BI$3="暦月",SUM(AA86:BE86),""))</f>
        <v>0</v>
      </c>
      <c r="BG86" s="212"/>
      <c r="BH86" s="213">
        <f>IF($BI$3="４週",BF86/4,IF($BI$3="暦月",(BF86/($BI$8/7)),""))</f>
        <v>0</v>
      </c>
      <c r="BI86" s="212"/>
      <c r="BJ86" s="201"/>
      <c r="BK86" s="202"/>
      <c r="BL86" s="202"/>
      <c r="BM86" s="202"/>
      <c r="BN86" s="203"/>
    </row>
    <row r="87" spans="2:66" ht="20.25" customHeight="1" x14ac:dyDescent="0.4">
      <c r="B87" s="214">
        <f>B85+1</f>
        <v>36</v>
      </c>
      <c r="C87" s="216"/>
      <c r="D87" s="218"/>
      <c r="E87" s="219"/>
      <c r="F87" s="220"/>
      <c r="G87" s="222"/>
      <c r="H87" s="223"/>
      <c r="I87" s="156"/>
      <c r="J87" s="157"/>
      <c r="K87" s="156"/>
      <c r="L87" s="157"/>
      <c r="M87" s="226"/>
      <c r="N87" s="227"/>
      <c r="O87" s="230"/>
      <c r="P87" s="231"/>
      <c r="Q87" s="231"/>
      <c r="R87" s="223"/>
      <c r="S87" s="204"/>
      <c r="T87" s="205"/>
      <c r="U87" s="205"/>
      <c r="V87" s="205"/>
      <c r="W87" s="206"/>
      <c r="X87" s="179" t="s">
        <v>18</v>
      </c>
      <c r="Y87" s="114"/>
      <c r="Z87" s="115"/>
      <c r="AA87" s="101"/>
      <c r="AB87" s="102"/>
      <c r="AC87" s="102"/>
      <c r="AD87" s="102"/>
      <c r="AE87" s="102"/>
      <c r="AF87" s="102"/>
      <c r="AG87" s="103"/>
      <c r="AH87" s="101"/>
      <c r="AI87" s="102"/>
      <c r="AJ87" s="102"/>
      <c r="AK87" s="102"/>
      <c r="AL87" s="102"/>
      <c r="AM87" s="102"/>
      <c r="AN87" s="103"/>
      <c r="AO87" s="101"/>
      <c r="AP87" s="102"/>
      <c r="AQ87" s="102"/>
      <c r="AR87" s="102"/>
      <c r="AS87" s="102"/>
      <c r="AT87" s="102"/>
      <c r="AU87" s="103"/>
      <c r="AV87" s="101"/>
      <c r="AW87" s="102"/>
      <c r="AX87" s="102"/>
      <c r="AY87" s="102"/>
      <c r="AZ87" s="102"/>
      <c r="BA87" s="102"/>
      <c r="BB87" s="103"/>
      <c r="BC87" s="101"/>
      <c r="BD87" s="102"/>
      <c r="BE87" s="104"/>
      <c r="BF87" s="207"/>
      <c r="BG87" s="208"/>
      <c r="BH87" s="209"/>
      <c r="BI87" s="210"/>
      <c r="BJ87" s="198"/>
      <c r="BK87" s="199"/>
      <c r="BL87" s="199"/>
      <c r="BM87" s="199"/>
      <c r="BN87" s="200"/>
    </row>
    <row r="88" spans="2:66" ht="20.25" customHeight="1" x14ac:dyDescent="0.4">
      <c r="B88" s="215"/>
      <c r="C88" s="217"/>
      <c r="D88" s="221"/>
      <c r="E88" s="219"/>
      <c r="F88" s="220"/>
      <c r="G88" s="224"/>
      <c r="H88" s="225"/>
      <c r="I88" s="191"/>
      <c r="J88" s="192">
        <f>G87</f>
        <v>0</v>
      </c>
      <c r="K88" s="191"/>
      <c r="L88" s="192">
        <f>M87</f>
        <v>0</v>
      </c>
      <c r="M88" s="228"/>
      <c r="N88" s="229"/>
      <c r="O88" s="232"/>
      <c r="P88" s="233"/>
      <c r="Q88" s="233"/>
      <c r="R88" s="225"/>
      <c r="S88" s="204"/>
      <c r="T88" s="205"/>
      <c r="U88" s="205"/>
      <c r="V88" s="205"/>
      <c r="W88" s="206"/>
      <c r="X88" s="180" t="s">
        <v>237</v>
      </c>
      <c r="Y88" s="116"/>
      <c r="Z88" s="181"/>
      <c r="AA88" s="166" t="str">
        <f>IF(AA87="","",VLOOKUP(AA87,シフト記号表!$C$6:$L$47,10,FALSE))</f>
        <v/>
      </c>
      <c r="AB88" s="167" t="str">
        <f>IF(AB87="","",VLOOKUP(AB87,シフト記号表!$C$6:$L$47,10,FALSE))</f>
        <v/>
      </c>
      <c r="AC88" s="167" t="str">
        <f>IF(AC87="","",VLOOKUP(AC87,シフト記号表!$C$6:$L$47,10,FALSE))</f>
        <v/>
      </c>
      <c r="AD88" s="167" t="str">
        <f>IF(AD87="","",VLOOKUP(AD87,シフト記号表!$C$6:$L$47,10,FALSE))</f>
        <v/>
      </c>
      <c r="AE88" s="167" t="str">
        <f>IF(AE87="","",VLOOKUP(AE87,シフト記号表!$C$6:$L$47,10,FALSE))</f>
        <v/>
      </c>
      <c r="AF88" s="167" t="str">
        <f>IF(AF87="","",VLOOKUP(AF87,シフト記号表!$C$6:$L$47,10,FALSE))</f>
        <v/>
      </c>
      <c r="AG88" s="168" t="str">
        <f>IF(AG87="","",VLOOKUP(AG87,シフト記号表!$C$6:$L$47,10,FALSE))</f>
        <v/>
      </c>
      <c r="AH88" s="166" t="str">
        <f>IF(AH87="","",VLOOKUP(AH87,シフト記号表!$C$6:$L$47,10,FALSE))</f>
        <v/>
      </c>
      <c r="AI88" s="167" t="str">
        <f>IF(AI87="","",VLOOKUP(AI87,シフト記号表!$C$6:$L$47,10,FALSE))</f>
        <v/>
      </c>
      <c r="AJ88" s="167" t="str">
        <f>IF(AJ87="","",VLOOKUP(AJ87,シフト記号表!$C$6:$L$47,10,FALSE))</f>
        <v/>
      </c>
      <c r="AK88" s="167" t="str">
        <f>IF(AK87="","",VLOOKUP(AK87,シフト記号表!$C$6:$L$47,10,FALSE))</f>
        <v/>
      </c>
      <c r="AL88" s="167" t="str">
        <f>IF(AL87="","",VLOOKUP(AL87,シフト記号表!$C$6:$L$47,10,FALSE))</f>
        <v/>
      </c>
      <c r="AM88" s="167" t="str">
        <f>IF(AM87="","",VLOOKUP(AM87,シフト記号表!$C$6:$L$47,10,FALSE))</f>
        <v/>
      </c>
      <c r="AN88" s="168" t="str">
        <f>IF(AN87="","",VLOOKUP(AN87,シフト記号表!$C$6:$L$47,10,FALSE))</f>
        <v/>
      </c>
      <c r="AO88" s="166" t="str">
        <f>IF(AO87="","",VLOOKUP(AO87,シフト記号表!$C$6:$L$47,10,FALSE))</f>
        <v/>
      </c>
      <c r="AP88" s="167" t="str">
        <f>IF(AP87="","",VLOOKUP(AP87,シフト記号表!$C$6:$L$47,10,FALSE))</f>
        <v/>
      </c>
      <c r="AQ88" s="167" t="str">
        <f>IF(AQ87="","",VLOOKUP(AQ87,シフト記号表!$C$6:$L$47,10,FALSE))</f>
        <v/>
      </c>
      <c r="AR88" s="167" t="str">
        <f>IF(AR87="","",VLOOKUP(AR87,シフト記号表!$C$6:$L$47,10,FALSE))</f>
        <v/>
      </c>
      <c r="AS88" s="167" t="str">
        <f>IF(AS87="","",VLOOKUP(AS87,シフト記号表!$C$6:$L$47,10,FALSE))</f>
        <v/>
      </c>
      <c r="AT88" s="167" t="str">
        <f>IF(AT87="","",VLOOKUP(AT87,シフト記号表!$C$6:$L$47,10,FALSE))</f>
        <v/>
      </c>
      <c r="AU88" s="168" t="str">
        <f>IF(AU87="","",VLOOKUP(AU87,シフト記号表!$C$6:$L$47,10,FALSE))</f>
        <v/>
      </c>
      <c r="AV88" s="166" t="str">
        <f>IF(AV87="","",VLOOKUP(AV87,シフト記号表!$C$6:$L$47,10,FALSE))</f>
        <v/>
      </c>
      <c r="AW88" s="167" t="str">
        <f>IF(AW87="","",VLOOKUP(AW87,シフト記号表!$C$6:$L$47,10,FALSE))</f>
        <v/>
      </c>
      <c r="AX88" s="167" t="str">
        <f>IF(AX87="","",VLOOKUP(AX87,シフト記号表!$C$6:$L$47,10,FALSE))</f>
        <v/>
      </c>
      <c r="AY88" s="167" t="str">
        <f>IF(AY87="","",VLOOKUP(AY87,シフト記号表!$C$6:$L$47,10,FALSE))</f>
        <v/>
      </c>
      <c r="AZ88" s="167" t="str">
        <f>IF(AZ87="","",VLOOKUP(AZ87,シフト記号表!$C$6:$L$47,10,FALSE))</f>
        <v/>
      </c>
      <c r="BA88" s="167" t="str">
        <f>IF(BA87="","",VLOOKUP(BA87,シフト記号表!$C$6:$L$47,10,FALSE))</f>
        <v/>
      </c>
      <c r="BB88" s="168" t="str">
        <f>IF(BB87="","",VLOOKUP(BB87,シフト記号表!$C$6:$L$47,10,FALSE))</f>
        <v/>
      </c>
      <c r="BC88" s="166" t="str">
        <f>IF(BC87="","",VLOOKUP(BC87,シフト記号表!$C$6:$L$47,10,FALSE))</f>
        <v/>
      </c>
      <c r="BD88" s="167" t="str">
        <f>IF(BD87="","",VLOOKUP(BD87,シフト記号表!$C$6:$L$47,10,FALSE))</f>
        <v/>
      </c>
      <c r="BE88" s="167" t="str">
        <f>IF(BE87="","",VLOOKUP(BE87,シフト記号表!$C$6:$L$47,10,FALSE))</f>
        <v/>
      </c>
      <c r="BF88" s="211">
        <f>IF($BI$3="４週",SUM(AA88:BB88),IF($BI$3="暦月",SUM(AA88:BE88),""))</f>
        <v>0</v>
      </c>
      <c r="BG88" s="212"/>
      <c r="BH88" s="213">
        <f>IF($BI$3="４週",BF88/4,IF($BI$3="暦月",(BF88/($BI$8/7)),""))</f>
        <v>0</v>
      </c>
      <c r="BI88" s="212"/>
      <c r="BJ88" s="201"/>
      <c r="BK88" s="202"/>
      <c r="BL88" s="202"/>
      <c r="BM88" s="202"/>
      <c r="BN88" s="203"/>
    </row>
    <row r="89" spans="2:66" ht="20.25" customHeight="1" x14ac:dyDescent="0.4">
      <c r="B89" s="214">
        <f>B87+1</f>
        <v>37</v>
      </c>
      <c r="C89" s="216"/>
      <c r="D89" s="218"/>
      <c r="E89" s="219"/>
      <c r="F89" s="220"/>
      <c r="G89" s="222"/>
      <c r="H89" s="223"/>
      <c r="I89" s="156"/>
      <c r="J89" s="157"/>
      <c r="K89" s="156"/>
      <c r="L89" s="157"/>
      <c r="M89" s="226"/>
      <c r="N89" s="227"/>
      <c r="O89" s="230"/>
      <c r="P89" s="231"/>
      <c r="Q89" s="231"/>
      <c r="R89" s="223"/>
      <c r="S89" s="204"/>
      <c r="T89" s="205"/>
      <c r="U89" s="205"/>
      <c r="V89" s="205"/>
      <c r="W89" s="206"/>
      <c r="X89" s="179" t="s">
        <v>18</v>
      </c>
      <c r="Y89" s="114"/>
      <c r="Z89" s="115"/>
      <c r="AA89" s="101"/>
      <c r="AB89" s="102"/>
      <c r="AC89" s="102"/>
      <c r="AD89" s="102"/>
      <c r="AE89" s="102"/>
      <c r="AF89" s="102"/>
      <c r="AG89" s="103"/>
      <c r="AH89" s="101"/>
      <c r="AI89" s="102"/>
      <c r="AJ89" s="102"/>
      <c r="AK89" s="102"/>
      <c r="AL89" s="102"/>
      <c r="AM89" s="102"/>
      <c r="AN89" s="103"/>
      <c r="AO89" s="101"/>
      <c r="AP89" s="102"/>
      <c r="AQ89" s="102"/>
      <c r="AR89" s="102"/>
      <c r="AS89" s="102"/>
      <c r="AT89" s="102"/>
      <c r="AU89" s="103"/>
      <c r="AV89" s="101"/>
      <c r="AW89" s="102"/>
      <c r="AX89" s="102"/>
      <c r="AY89" s="102"/>
      <c r="AZ89" s="102"/>
      <c r="BA89" s="102"/>
      <c r="BB89" s="103"/>
      <c r="BC89" s="101"/>
      <c r="BD89" s="102"/>
      <c r="BE89" s="104"/>
      <c r="BF89" s="207"/>
      <c r="BG89" s="208"/>
      <c r="BH89" s="209"/>
      <c r="BI89" s="210"/>
      <c r="BJ89" s="198"/>
      <c r="BK89" s="199"/>
      <c r="BL89" s="199"/>
      <c r="BM89" s="199"/>
      <c r="BN89" s="200"/>
    </row>
    <row r="90" spans="2:66" ht="20.25" customHeight="1" x14ac:dyDescent="0.4">
      <c r="B90" s="215"/>
      <c r="C90" s="217"/>
      <c r="D90" s="221"/>
      <c r="E90" s="219"/>
      <c r="F90" s="220"/>
      <c r="G90" s="224"/>
      <c r="H90" s="225"/>
      <c r="I90" s="191"/>
      <c r="J90" s="192">
        <f>G89</f>
        <v>0</v>
      </c>
      <c r="K90" s="191"/>
      <c r="L90" s="192">
        <f>M89</f>
        <v>0</v>
      </c>
      <c r="M90" s="228"/>
      <c r="N90" s="229"/>
      <c r="O90" s="232"/>
      <c r="P90" s="233"/>
      <c r="Q90" s="233"/>
      <c r="R90" s="225"/>
      <c r="S90" s="204"/>
      <c r="T90" s="205"/>
      <c r="U90" s="205"/>
      <c r="V90" s="205"/>
      <c r="W90" s="206"/>
      <c r="X90" s="180" t="s">
        <v>237</v>
      </c>
      <c r="Y90" s="116"/>
      <c r="Z90" s="181"/>
      <c r="AA90" s="166" t="str">
        <f>IF(AA89="","",VLOOKUP(AA89,シフト記号表!$C$6:$L$47,10,FALSE))</f>
        <v/>
      </c>
      <c r="AB90" s="167" t="str">
        <f>IF(AB89="","",VLOOKUP(AB89,シフト記号表!$C$6:$L$47,10,FALSE))</f>
        <v/>
      </c>
      <c r="AC90" s="167" t="str">
        <f>IF(AC89="","",VLOOKUP(AC89,シフト記号表!$C$6:$L$47,10,FALSE))</f>
        <v/>
      </c>
      <c r="AD90" s="167" t="str">
        <f>IF(AD89="","",VLOOKUP(AD89,シフト記号表!$C$6:$L$47,10,FALSE))</f>
        <v/>
      </c>
      <c r="AE90" s="167" t="str">
        <f>IF(AE89="","",VLOOKUP(AE89,シフト記号表!$C$6:$L$47,10,FALSE))</f>
        <v/>
      </c>
      <c r="AF90" s="167" t="str">
        <f>IF(AF89="","",VLOOKUP(AF89,シフト記号表!$C$6:$L$47,10,FALSE))</f>
        <v/>
      </c>
      <c r="AG90" s="168" t="str">
        <f>IF(AG89="","",VLOOKUP(AG89,シフト記号表!$C$6:$L$47,10,FALSE))</f>
        <v/>
      </c>
      <c r="AH90" s="166" t="str">
        <f>IF(AH89="","",VLOOKUP(AH89,シフト記号表!$C$6:$L$47,10,FALSE))</f>
        <v/>
      </c>
      <c r="AI90" s="167" t="str">
        <f>IF(AI89="","",VLOOKUP(AI89,シフト記号表!$C$6:$L$47,10,FALSE))</f>
        <v/>
      </c>
      <c r="AJ90" s="167" t="str">
        <f>IF(AJ89="","",VLOOKUP(AJ89,シフト記号表!$C$6:$L$47,10,FALSE))</f>
        <v/>
      </c>
      <c r="AK90" s="167" t="str">
        <f>IF(AK89="","",VLOOKUP(AK89,シフト記号表!$C$6:$L$47,10,FALSE))</f>
        <v/>
      </c>
      <c r="AL90" s="167" t="str">
        <f>IF(AL89="","",VLOOKUP(AL89,シフト記号表!$C$6:$L$47,10,FALSE))</f>
        <v/>
      </c>
      <c r="AM90" s="167" t="str">
        <f>IF(AM89="","",VLOOKUP(AM89,シフト記号表!$C$6:$L$47,10,FALSE))</f>
        <v/>
      </c>
      <c r="AN90" s="168" t="str">
        <f>IF(AN89="","",VLOOKUP(AN89,シフト記号表!$C$6:$L$47,10,FALSE))</f>
        <v/>
      </c>
      <c r="AO90" s="166" t="str">
        <f>IF(AO89="","",VLOOKUP(AO89,シフト記号表!$C$6:$L$47,10,FALSE))</f>
        <v/>
      </c>
      <c r="AP90" s="167" t="str">
        <f>IF(AP89="","",VLOOKUP(AP89,シフト記号表!$C$6:$L$47,10,FALSE))</f>
        <v/>
      </c>
      <c r="AQ90" s="167" t="str">
        <f>IF(AQ89="","",VLOOKUP(AQ89,シフト記号表!$C$6:$L$47,10,FALSE))</f>
        <v/>
      </c>
      <c r="AR90" s="167" t="str">
        <f>IF(AR89="","",VLOOKUP(AR89,シフト記号表!$C$6:$L$47,10,FALSE))</f>
        <v/>
      </c>
      <c r="AS90" s="167" t="str">
        <f>IF(AS89="","",VLOOKUP(AS89,シフト記号表!$C$6:$L$47,10,FALSE))</f>
        <v/>
      </c>
      <c r="AT90" s="167" t="str">
        <f>IF(AT89="","",VLOOKUP(AT89,シフト記号表!$C$6:$L$47,10,FALSE))</f>
        <v/>
      </c>
      <c r="AU90" s="168" t="str">
        <f>IF(AU89="","",VLOOKUP(AU89,シフト記号表!$C$6:$L$47,10,FALSE))</f>
        <v/>
      </c>
      <c r="AV90" s="166" t="str">
        <f>IF(AV89="","",VLOOKUP(AV89,シフト記号表!$C$6:$L$47,10,FALSE))</f>
        <v/>
      </c>
      <c r="AW90" s="167" t="str">
        <f>IF(AW89="","",VLOOKUP(AW89,シフト記号表!$C$6:$L$47,10,FALSE))</f>
        <v/>
      </c>
      <c r="AX90" s="167" t="str">
        <f>IF(AX89="","",VLOOKUP(AX89,シフト記号表!$C$6:$L$47,10,FALSE))</f>
        <v/>
      </c>
      <c r="AY90" s="167" t="str">
        <f>IF(AY89="","",VLOOKUP(AY89,シフト記号表!$C$6:$L$47,10,FALSE))</f>
        <v/>
      </c>
      <c r="AZ90" s="167" t="str">
        <f>IF(AZ89="","",VLOOKUP(AZ89,シフト記号表!$C$6:$L$47,10,FALSE))</f>
        <v/>
      </c>
      <c r="BA90" s="167" t="str">
        <f>IF(BA89="","",VLOOKUP(BA89,シフト記号表!$C$6:$L$47,10,FALSE))</f>
        <v/>
      </c>
      <c r="BB90" s="168" t="str">
        <f>IF(BB89="","",VLOOKUP(BB89,シフト記号表!$C$6:$L$47,10,FALSE))</f>
        <v/>
      </c>
      <c r="BC90" s="166" t="str">
        <f>IF(BC89="","",VLOOKUP(BC89,シフト記号表!$C$6:$L$47,10,FALSE))</f>
        <v/>
      </c>
      <c r="BD90" s="167" t="str">
        <f>IF(BD89="","",VLOOKUP(BD89,シフト記号表!$C$6:$L$47,10,FALSE))</f>
        <v/>
      </c>
      <c r="BE90" s="167" t="str">
        <f>IF(BE89="","",VLOOKUP(BE89,シフト記号表!$C$6:$L$47,10,FALSE))</f>
        <v/>
      </c>
      <c r="BF90" s="211">
        <f>IF($BI$3="４週",SUM(AA90:BB90),IF($BI$3="暦月",SUM(AA90:BE90),""))</f>
        <v>0</v>
      </c>
      <c r="BG90" s="212"/>
      <c r="BH90" s="213">
        <f>IF($BI$3="４週",BF90/4,IF($BI$3="暦月",(BF90/($BI$8/7)),""))</f>
        <v>0</v>
      </c>
      <c r="BI90" s="212"/>
      <c r="BJ90" s="201"/>
      <c r="BK90" s="202"/>
      <c r="BL90" s="202"/>
      <c r="BM90" s="202"/>
      <c r="BN90" s="203"/>
    </row>
    <row r="91" spans="2:66" ht="20.25" customHeight="1" x14ac:dyDescent="0.4">
      <c r="B91" s="214">
        <f>B89+1</f>
        <v>38</v>
      </c>
      <c r="C91" s="216"/>
      <c r="D91" s="218"/>
      <c r="E91" s="219"/>
      <c r="F91" s="220"/>
      <c r="G91" s="222"/>
      <c r="H91" s="223"/>
      <c r="I91" s="156"/>
      <c r="J91" s="157"/>
      <c r="K91" s="156"/>
      <c r="L91" s="157"/>
      <c r="M91" s="226"/>
      <c r="N91" s="227"/>
      <c r="O91" s="230"/>
      <c r="P91" s="231"/>
      <c r="Q91" s="231"/>
      <c r="R91" s="223"/>
      <c r="S91" s="204"/>
      <c r="T91" s="205"/>
      <c r="U91" s="205"/>
      <c r="V91" s="205"/>
      <c r="W91" s="206"/>
      <c r="X91" s="179" t="s">
        <v>18</v>
      </c>
      <c r="Y91" s="114"/>
      <c r="Z91" s="115"/>
      <c r="AA91" s="101"/>
      <c r="AB91" s="102"/>
      <c r="AC91" s="102"/>
      <c r="AD91" s="102"/>
      <c r="AE91" s="102"/>
      <c r="AF91" s="102"/>
      <c r="AG91" s="103"/>
      <c r="AH91" s="101"/>
      <c r="AI91" s="102"/>
      <c r="AJ91" s="102"/>
      <c r="AK91" s="102"/>
      <c r="AL91" s="102"/>
      <c r="AM91" s="102"/>
      <c r="AN91" s="103"/>
      <c r="AO91" s="101"/>
      <c r="AP91" s="102"/>
      <c r="AQ91" s="102"/>
      <c r="AR91" s="102"/>
      <c r="AS91" s="102"/>
      <c r="AT91" s="102"/>
      <c r="AU91" s="103"/>
      <c r="AV91" s="101"/>
      <c r="AW91" s="102"/>
      <c r="AX91" s="102"/>
      <c r="AY91" s="102"/>
      <c r="AZ91" s="102"/>
      <c r="BA91" s="102"/>
      <c r="BB91" s="103"/>
      <c r="BC91" s="101"/>
      <c r="BD91" s="102"/>
      <c r="BE91" s="104"/>
      <c r="BF91" s="207"/>
      <c r="BG91" s="208"/>
      <c r="BH91" s="209"/>
      <c r="BI91" s="210"/>
      <c r="BJ91" s="198"/>
      <c r="BK91" s="199"/>
      <c r="BL91" s="199"/>
      <c r="BM91" s="199"/>
      <c r="BN91" s="200"/>
    </row>
    <row r="92" spans="2:66" ht="20.25" customHeight="1" x14ac:dyDescent="0.4">
      <c r="B92" s="215"/>
      <c r="C92" s="217"/>
      <c r="D92" s="221"/>
      <c r="E92" s="219"/>
      <c r="F92" s="220"/>
      <c r="G92" s="224"/>
      <c r="H92" s="225"/>
      <c r="I92" s="191"/>
      <c r="J92" s="192">
        <f>G91</f>
        <v>0</v>
      </c>
      <c r="K92" s="191"/>
      <c r="L92" s="192">
        <f>M91</f>
        <v>0</v>
      </c>
      <c r="M92" s="228"/>
      <c r="N92" s="229"/>
      <c r="O92" s="232"/>
      <c r="P92" s="233"/>
      <c r="Q92" s="233"/>
      <c r="R92" s="225"/>
      <c r="S92" s="204"/>
      <c r="T92" s="205"/>
      <c r="U92" s="205"/>
      <c r="V92" s="205"/>
      <c r="W92" s="206"/>
      <c r="X92" s="180" t="s">
        <v>237</v>
      </c>
      <c r="Y92" s="116"/>
      <c r="Z92" s="181"/>
      <c r="AA92" s="166" t="str">
        <f>IF(AA91="","",VLOOKUP(AA91,シフト記号表!$C$6:$L$47,10,FALSE))</f>
        <v/>
      </c>
      <c r="AB92" s="167" t="str">
        <f>IF(AB91="","",VLOOKUP(AB91,シフト記号表!$C$6:$L$47,10,FALSE))</f>
        <v/>
      </c>
      <c r="AC92" s="167" t="str">
        <f>IF(AC91="","",VLOOKUP(AC91,シフト記号表!$C$6:$L$47,10,FALSE))</f>
        <v/>
      </c>
      <c r="AD92" s="167" t="str">
        <f>IF(AD91="","",VLOOKUP(AD91,シフト記号表!$C$6:$L$47,10,FALSE))</f>
        <v/>
      </c>
      <c r="AE92" s="167" t="str">
        <f>IF(AE91="","",VLOOKUP(AE91,シフト記号表!$C$6:$L$47,10,FALSE))</f>
        <v/>
      </c>
      <c r="AF92" s="167" t="str">
        <f>IF(AF91="","",VLOOKUP(AF91,シフト記号表!$C$6:$L$47,10,FALSE))</f>
        <v/>
      </c>
      <c r="AG92" s="168" t="str">
        <f>IF(AG91="","",VLOOKUP(AG91,シフト記号表!$C$6:$L$47,10,FALSE))</f>
        <v/>
      </c>
      <c r="AH92" s="166" t="str">
        <f>IF(AH91="","",VLOOKUP(AH91,シフト記号表!$C$6:$L$47,10,FALSE))</f>
        <v/>
      </c>
      <c r="AI92" s="167" t="str">
        <f>IF(AI91="","",VLOOKUP(AI91,シフト記号表!$C$6:$L$47,10,FALSE))</f>
        <v/>
      </c>
      <c r="AJ92" s="167" t="str">
        <f>IF(AJ91="","",VLOOKUP(AJ91,シフト記号表!$C$6:$L$47,10,FALSE))</f>
        <v/>
      </c>
      <c r="AK92" s="167" t="str">
        <f>IF(AK91="","",VLOOKUP(AK91,シフト記号表!$C$6:$L$47,10,FALSE))</f>
        <v/>
      </c>
      <c r="AL92" s="167" t="str">
        <f>IF(AL91="","",VLOOKUP(AL91,シフト記号表!$C$6:$L$47,10,FALSE))</f>
        <v/>
      </c>
      <c r="AM92" s="167" t="str">
        <f>IF(AM91="","",VLOOKUP(AM91,シフト記号表!$C$6:$L$47,10,FALSE))</f>
        <v/>
      </c>
      <c r="AN92" s="168" t="str">
        <f>IF(AN91="","",VLOOKUP(AN91,シフト記号表!$C$6:$L$47,10,FALSE))</f>
        <v/>
      </c>
      <c r="AO92" s="166" t="str">
        <f>IF(AO91="","",VLOOKUP(AO91,シフト記号表!$C$6:$L$47,10,FALSE))</f>
        <v/>
      </c>
      <c r="AP92" s="167" t="str">
        <f>IF(AP91="","",VLOOKUP(AP91,シフト記号表!$C$6:$L$47,10,FALSE))</f>
        <v/>
      </c>
      <c r="AQ92" s="167" t="str">
        <f>IF(AQ91="","",VLOOKUP(AQ91,シフト記号表!$C$6:$L$47,10,FALSE))</f>
        <v/>
      </c>
      <c r="AR92" s="167" t="str">
        <f>IF(AR91="","",VLOOKUP(AR91,シフト記号表!$C$6:$L$47,10,FALSE))</f>
        <v/>
      </c>
      <c r="AS92" s="167" t="str">
        <f>IF(AS91="","",VLOOKUP(AS91,シフト記号表!$C$6:$L$47,10,FALSE))</f>
        <v/>
      </c>
      <c r="AT92" s="167" t="str">
        <f>IF(AT91="","",VLOOKUP(AT91,シフト記号表!$C$6:$L$47,10,FALSE))</f>
        <v/>
      </c>
      <c r="AU92" s="168" t="str">
        <f>IF(AU91="","",VLOOKUP(AU91,シフト記号表!$C$6:$L$47,10,FALSE))</f>
        <v/>
      </c>
      <c r="AV92" s="166" t="str">
        <f>IF(AV91="","",VLOOKUP(AV91,シフト記号表!$C$6:$L$47,10,FALSE))</f>
        <v/>
      </c>
      <c r="AW92" s="167" t="str">
        <f>IF(AW91="","",VLOOKUP(AW91,シフト記号表!$C$6:$L$47,10,FALSE))</f>
        <v/>
      </c>
      <c r="AX92" s="167" t="str">
        <f>IF(AX91="","",VLOOKUP(AX91,シフト記号表!$C$6:$L$47,10,FALSE))</f>
        <v/>
      </c>
      <c r="AY92" s="167" t="str">
        <f>IF(AY91="","",VLOOKUP(AY91,シフト記号表!$C$6:$L$47,10,FALSE))</f>
        <v/>
      </c>
      <c r="AZ92" s="167" t="str">
        <f>IF(AZ91="","",VLOOKUP(AZ91,シフト記号表!$C$6:$L$47,10,FALSE))</f>
        <v/>
      </c>
      <c r="BA92" s="167" t="str">
        <f>IF(BA91="","",VLOOKUP(BA91,シフト記号表!$C$6:$L$47,10,FALSE))</f>
        <v/>
      </c>
      <c r="BB92" s="168" t="str">
        <f>IF(BB91="","",VLOOKUP(BB91,シフト記号表!$C$6:$L$47,10,FALSE))</f>
        <v/>
      </c>
      <c r="BC92" s="166" t="str">
        <f>IF(BC91="","",VLOOKUP(BC91,シフト記号表!$C$6:$L$47,10,FALSE))</f>
        <v/>
      </c>
      <c r="BD92" s="167" t="str">
        <f>IF(BD91="","",VLOOKUP(BD91,シフト記号表!$C$6:$L$47,10,FALSE))</f>
        <v/>
      </c>
      <c r="BE92" s="167" t="str">
        <f>IF(BE91="","",VLOOKUP(BE91,シフト記号表!$C$6:$L$47,10,FALSE))</f>
        <v/>
      </c>
      <c r="BF92" s="211">
        <f>IF($BI$3="４週",SUM(AA92:BB92),IF($BI$3="暦月",SUM(AA92:BE92),""))</f>
        <v>0</v>
      </c>
      <c r="BG92" s="212"/>
      <c r="BH92" s="213">
        <f>IF($BI$3="４週",BF92/4,IF($BI$3="暦月",(BF92/($BI$8/7)),""))</f>
        <v>0</v>
      </c>
      <c r="BI92" s="212"/>
      <c r="BJ92" s="201"/>
      <c r="BK92" s="202"/>
      <c r="BL92" s="202"/>
      <c r="BM92" s="202"/>
      <c r="BN92" s="203"/>
    </row>
    <row r="93" spans="2:66" ht="20.25" customHeight="1" x14ac:dyDescent="0.4">
      <c r="B93" s="214">
        <f>B91+1</f>
        <v>39</v>
      </c>
      <c r="C93" s="216"/>
      <c r="D93" s="218"/>
      <c r="E93" s="219"/>
      <c r="F93" s="220"/>
      <c r="G93" s="222"/>
      <c r="H93" s="223"/>
      <c r="I93" s="156"/>
      <c r="J93" s="157"/>
      <c r="K93" s="156"/>
      <c r="L93" s="157"/>
      <c r="M93" s="226"/>
      <c r="N93" s="227"/>
      <c r="O93" s="230"/>
      <c r="P93" s="231"/>
      <c r="Q93" s="231"/>
      <c r="R93" s="223"/>
      <c r="S93" s="204"/>
      <c r="T93" s="205"/>
      <c r="U93" s="205"/>
      <c r="V93" s="205"/>
      <c r="W93" s="206"/>
      <c r="X93" s="179" t="s">
        <v>18</v>
      </c>
      <c r="Y93" s="114"/>
      <c r="Z93" s="115"/>
      <c r="AA93" s="101"/>
      <c r="AB93" s="102"/>
      <c r="AC93" s="102"/>
      <c r="AD93" s="102"/>
      <c r="AE93" s="102"/>
      <c r="AF93" s="102"/>
      <c r="AG93" s="103"/>
      <c r="AH93" s="101"/>
      <c r="AI93" s="102"/>
      <c r="AJ93" s="102"/>
      <c r="AK93" s="102"/>
      <c r="AL93" s="102"/>
      <c r="AM93" s="102"/>
      <c r="AN93" s="103"/>
      <c r="AO93" s="101"/>
      <c r="AP93" s="102"/>
      <c r="AQ93" s="102"/>
      <c r="AR93" s="102"/>
      <c r="AS93" s="102"/>
      <c r="AT93" s="102"/>
      <c r="AU93" s="103"/>
      <c r="AV93" s="101"/>
      <c r="AW93" s="102"/>
      <c r="AX93" s="102"/>
      <c r="AY93" s="102"/>
      <c r="AZ93" s="102"/>
      <c r="BA93" s="102"/>
      <c r="BB93" s="103"/>
      <c r="BC93" s="101"/>
      <c r="BD93" s="102"/>
      <c r="BE93" s="104"/>
      <c r="BF93" s="207"/>
      <c r="BG93" s="208"/>
      <c r="BH93" s="209"/>
      <c r="BI93" s="210"/>
      <c r="BJ93" s="198"/>
      <c r="BK93" s="199"/>
      <c r="BL93" s="199"/>
      <c r="BM93" s="199"/>
      <c r="BN93" s="200"/>
    </row>
    <row r="94" spans="2:66" ht="20.25" customHeight="1" x14ac:dyDescent="0.4">
      <c r="B94" s="215"/>
      <c r="C94" s="217"/>
      <c r="D94" s="221"/>
      <c r="E94" s="219"/>
      <c r="F94" s="220"/>
      <c r="G94" s="224"/>
      <c r="H94" s="225"/>
      <c r="I94" s="191"/>
      <c r="J94" s="192">
        <f>G93</f>
        <v>0</v>
      </c>
      <c r="K94" s="191"/>
      <c r="L94" s="192">
        <f>M93</f>
        <v>0</v>
      </c>
      <c r="M94" s="228"/>
      <c r="N94" s="229"/>
      <c r="O94" s="232"/>
      <c r="P94" s="233"/>
      <c r="Q94" s="233"/>
      <c r="R94" s="225"/>
      <c r="S94" s="204"/>
      <c r="T94" s="205"/>
      <c r="U94" s="205"/>
      <c r="V94" s="205"/>
      <c r="W94" s="206"/>
      <c r="X94" s="180" t="s">
        <v>237</v>
      </c>
      <c r="Y94" s="116"/>
      <c r="Z94" s="181"/>
      <c r="AA94" s="166" t="str">
        <f>IF(AA93="","",VLOOKUP(AA93,シフト記号表!$C$6:$L$47,10,FALSE))</f>
        <v/>
      </c>
      <c r="AB94" s="167" t="str">
        <f>IF(AB93="","",VLOOKUP(AB93,シフト記号表!$C$6:$L$47,10,FALSE))</f>
        <v/>
      </c>
      <c r="AC94" s="167" t="str">
        <f>IF(AC93="","",VLOOKUP(AC93,シフト記号表!$C$6:$L$47,10,FALSE))</f>
        <v/>
      </c>
      <c r="AD94" s="167" t="str">
        <f>IF(AD93="","",VLOOKUP(AD93,シフト記号表!$C$6:$L$47,10,FALSE))</f>
        <v/>
      </c>
      <c r="AE94" s="167" t="str">
        <f>IF(AE93="","",VLOOKUP(AE93,シフト記号表!$C$6:$L$47,10,FALSE))</f>
        <v/>
      </c>
      <c r="AF94" s="167" t="str">
        <f>IF(AF93="","",VLOOKUP(AF93,シフト記号表!$C$6:$L$47,10,FALSE))</f>
        <v/>
      </c>
      <c r="AG94" s="168" t="str">
        <f>IF(AG93="","",VLOOKUP(AG93,シフト記号表!$C$6:$L$47,10,FALSE))</f>
        <v/>
      </c>
      <c r="AH94" s="166" t="str">
        <f>IF(AH93="","",VLOOKUP(AH93,シフト記号表!$C$6:$L$47,10,FALSE))</f>
        <v/>
      </c>
      <c r="AI94" s="167" t="str">
        <f>IF(AI93="","",VLOOKUP(AI93,シフト記号表!$C$6:$L$47,10,FALSE))</f>
        <v/>
      </c>
      <c r="AJ94" s="167" t="str">
        <f>IF(AJ93="","",VLOOKUP(AJ93,シフト記号表!$C$6:$L$47,10,FALSE))</f>
        <v/>
      </c>
      <c r="AK94" s="167" t="str">
        <f>IF(AK93="","",VLOOKUP(AK93,シフト記号表!$C$6:$L$47,10,FALSE))</f>
        <v/>
      </c>
      <c r="AL94" s="167" t="str">
        <f>IF(AL93="","",VLOOKUP(AL93,シフト記号表!$C$6:$L$47,10,FALSE))</f>
        <v/>
      </c>
      <c r="AM94" s="167" t="str">
        <f>IF(AM93="","",VLOOKUP(AM93,シフト記号表!$C$6:$L$47,10,FALSE))</f>
        <v/>
      </c>
      <c r="AN94" s="168" t="str">
        <f>IF(AN93="","",VLOOKUP(AN93,シフト記号表!$C$6:$L$47,10,FALSE))</f>
        <v/>
      </c>
      <c r="AO94" s="166" t="str">
        <f>IF(AO93="","",VLOOKUP(AO93,シフト記号表!$C$6:$L$47,10,FALSE))</f>
        <v/>
      </c>
      <c r="AP94" s="167" t="str">
        <f>IF(AP93="","",VLOOKUP(AP93,シフト記号表!$C$6:$L$47,10,FALSE))</f>
        <v/>
      </c>
      <c r="AQ94" s="167" t="str">
        <f>IF(AQ93="","",VLOOKUP(AQ93,シフト記号表!$C$6:$L$47,10,FALSE))</f>
        <v/>
      </c>
      <c r="AR94" s="167" t="str">
        <f>IF(AR93="","",VLOOKUP(AR93,シフト記号表!$C$6:$L$47,10,FALSE))</f>
        <v/>
      </c>
      <c r="AS94" s="167" t="str">
        <f>IF(AS93="","",VLOOKUP(AS93,シフト記号表!$C$6:$L$47,10,FALSE))</f>
        <v/>
      </c>
      <c r="AT94" s="167" t="str">
        <f>IF(AT93="","",VLOOKUP(AT93,シフト記号表!$C$6:$L$47,10,FALSE))</f>
        <v/>
      </c>
      <c r="AU94" s="168" t="str">
        <f>IF(AU93="","",VLOOKUP(AU93,シフト記号表!$C$6:$L$47,10,FALSE))</f>
        <v/>
      </c>
      <c r="AV94" s="166" t="str">
        <f>IF(AV93="","",VLOOKUP(AV93,シフト記号表!$C$6:$L$47,10,FALSE))</f>
        <v/>
      </c>
      <c r="AW94" s="167" t="str">
        <f>IF(AW93="","",VLOOKUP(AW93,シフト記号表!$C$6:$L$47,10,FALSE))</f>
        <v/>
      </c>
      <c r="AX94" s="167" t="str">
        <f>IF(AX93="","",VLOOKUP(AX93,シフト記号表!$C$6:$L$47,10,FALSE))</f>
        <v/>
      </c>
      <c r="AY94" s="167" t="str">
        <f>IF(AY93="","",VLOOKUP(AY93,シフト記号表!$C$6:$L$47,10,FALSE))</f>
        <v/>
      </c>
      <c r="AZ94" s="167" t="str">
        <f>IF(AZ93="","",VLOOKUP(AZ93,シフト記号表!$C$6:$L$47,10,FALSE))</f>
        <v/>
      </c>
      <c r="BA94" s="167" t="str">
        <f>IF(BA93="","",VLOOKUP(BA93,シフト記号表!$C$6:$L$47,10,FALSE))</f>
        <v/>
      </c>
      <c r="BB94" s="168" t="str">
        <f>IF(BB93="","",VLOOKUP(BB93,シフト記号表!$C$6:$L$47,10,FALSE))</f>
        <v/>
      </c>
      <c r="BC94" s="166" t="str">
        <f>IF(BC93="","",VLOOKUP(BC93,シフト記号表!$C$6:$L$47,10,FALSE))</f>
        <v/>
      </c>
      <c r="BD94" s="167" t="str">
        <f>IF(BD93="","",VLOOKUP(BD93,シフト記号表!$C$6:$L$47,10,FALSE))</f>
        <v/>
      </c>
      <c r="BE94" s="167" t="str">
        <f>IF(BE93="","",VLOOKUP(BE93,シフト記号表!$C$6:$L$47,10,FALSE))</f>
        <v/>
      </c>
      <c r="BF94" s="211">
        <f>IF($BI$3="４週",SUM(AA94:BB94),IF($BI$3="暦月",SUM(AA94:BE94),""))</f>
        <v>0</v>
      </c>
      <c r="BG94" s="212"/>
      <c r="BH94" s="213">
        <f>IF($BI$3="４週",BF94/4,IF($BI$3="暦月",(BF94/($BI$8/7)),""))</f>
        <v>0</v>
      </c>
      <c r="BI94" s="212"/>
      <c r="BJ94" s="201"/>
      <c r="BK94" s="202"/>
      <c r="BL94" s="202"/>
      <c r="BM94" s="202"/>
      <c r="BN94" s="203"/>
    </row>
    <row r="95" spans="2:66" ht="20.25" customHeight="1" x14ac:dyDescent="0.4">
      <c r="B95" s="214">
        <f>B93+1</f>
        <v>40</v>
      </c>
      <c r="C95" s="216"/>
      <c r="D95" s="218"/>
      <c r="E95" s="219"/>
      <c r="F95" s="220"/>
      <c r="G95" s="222"/>
      <c r="H95" s="223"/>
      <c r="I95" s="156"/>
      <c r="J95" s="157"/>
      <c r="K95" s="156"/>
      <c r="L95" s="157"/>
      <c r="M95" s="226"/>
      <c r="N95" s="227"/>
      <c r="O95" s="230"/>
      <c r="P95" s="231"/>
      <c r="Q95" s="231"/>
      <c r="R95" s="223"/>
      <c r="S95" s="204"/>
      <c r="T95" s="205"/>
      <c r="U95" s="205"/>
      <c r="V95" s="205"/>
      <c r="W95" s="206"/>
      <c r="X95" s="179" t="s">
        <v>18</v>
      </c>
      <c r="Y95" s="114"/>
      <c r="Z95" s="115"/>
      <c r="AA95" s="101"/>
      <c r="AB95" s="102"/>
      <c r="AC95" s="102"/>
      <c r="AD95" s="102"/>
      <c r="AE95" s="102"/>
      <c r="AF95" s="102"/>
      <c r="AG95" s="103"/>
      <c r="AH95" s="101"/>
      <c r="AI95" s="102"/>
      <c r="AJ95" s="102"/>
      <c r="AK95" s="102"/>
      <c r="AL95" s="102"/>
      <c r="AM95" s="102"/>
      <c r="AN95" s="103"/>
      <c r="AO95" s="101"/>
      <c r="AP95" s="102"/>
      <c r="AQ95" s="102"/>
      <c r="AR95" s="102"/>
      <c r="AS95" s="102"/>
      <c r="AT95" s="102"/>
      <c r="AU95" s="103"/>
      <c r="AV95" s="101"/>
      <c r="AW95" s="102"/>
      <c r="AX95" s="102"/>
      <c r="AY95" s="102"/>
      <c r="AZ95" s="102"/>
      <c r="BA95" s="102"/>
      <c r="BB95" s="103"/>
      <c r="BC95" s="101"/>
      <c r="BD95" s="102"/>
      <c r="BE95" s="104"/>
      <c r="BF95" s="207"/>
      <c r="BG95" s="208"/>
      <c r="BH95" s="209"/>
      <c r="BI95" s="210"/>
      <c r="BJ95" s="198"/>
      <c r="BK95" s="199"/>
      <c r="BL95" s="199"/>
      <c r="BM95" s="199"/>
      <c r="BN95" s="200"/>
    </row>
    <row r="96" spans="2:66" ht="20.25" customHeight="1" x14ac:dyDescent="0.4">
      <c r="B96" s="215"/>
      <c r="C96" s="217"/>
      <c r="D96" s="221"/>
      <c r="E96" s="219"/>
      <c r="F96" s="220"/>
      <c r="G96" s="224"/>
      <c r="H96" s="225"/>
      <c r="I96" s="191"/>
      <c r="J96" s="192">
        <f>G95</f>
        <v>0</v>
      </c>
      <c r="K96" s="191"/>
      <c r="L96" s="192">
        <f>M95</f>
        <v>0</v>
      </c>
      <c r="M96" s="228"/>
      <c r="N96" s="229"/>
      <c r="O96" s="232"/>
      <c r="P96" s="233"/>
      <c r="Q96" s="233"/>
      <c r="R96" s="225"/>
      <c r="S96" s="204"/>
      <c r="T96" s="205"/>
      <c r="U96" s="205"/>
      <c r="V96" s="205"/>
      <c r="W96" s="206"/>
      <c r="X96" s="180" t="s">
        <v>237</v>
      </c>
      <c r="Y96" s="116"/>
      <c r="Z96" s="181"/>
      <c r="AA96" s="166" t="str">
        <f>IF(AA95="","",VLOOKUP(AA95,シフト記号表!$C$6:$L$47,10,FALSE))</f>
        <v/>
      </c>
      <c r="AB96" s="167" t="str">
        <f>IF(AB95="","",VLOOKUP(AB95,シフト記号表!$C$6:$L$47,10,FALSE))</f>
        <v/>
      </c>
      <c r="AC96" s="167" t="str">
        <f>IF(AC95="","",VLOOKUP(AC95,シフト記号表!$C$6:$L$47,10,FALSE))</f>
        <v/>
      </c>
      <c r="AD96" s="167" t="str">
        <f>IF(AD95="","",VLOOKUP(AD95,シフト記号表!$C$6:$L$47,10,FALSE))</f>
        <v/>
      </c>
      <c r="AE96" s="167" t="str">
        <f>IF(AE95="","",VLOOKUP(AE95,シフト記号表!$C$6:$L$47,10,FALSE))</f>
        <v/>
      </c>
      <c r="AF96" s="167" t="str">
        <f>IF(AF95="","",VLOOKUP(AF95,シフト記号表!$C$6:$L$47,10,FALSE))</f>
        <v/>
      </c>
      <c r="AG96" s="168" t="str">
        <f>IF(AG95="","",VLOOKUP(AG95,シフト記号表!$C$6:$L$47,10,FALSE))</f>
        <v/>
      </c>
      <c r="AH96" s="166" t="str">
        <f>IF(AH95="","",VLOOKUP(AH95,シフト記号表!$C$6:$L$47,10,FALSE))</f>
        <v/>
      </c>
      <c r="AI96" s="167" t="str">
        <f>IF(AI95="","",VLOOKUP(AI95,シフト記号表!$C$6:$L$47,10,FALSE))</f>
        <v/>
      </c>
      <c r="AJ96" s="167" t="str">
        <f>IF(AJ95="","",VLOOKUP(AJ95,シフト記号表!$C$6:$L$47,10,FALSE))</f>
        <v/>
      </c>
      <c r="AK96" s="167" t="str">
        <f>IF(AK95="","",VLOOKUP(AK95,シフト記号表!$C$6:$L$47,10,FALSE))</f>
        <v/>
      </c>
      <c r="AL96" s="167" t="str">
        <f>IF(AL95="","",VLOOKUP(AL95,シフト記号表!$C$6:$L$47,10,FALSE))</f>
        <v/>
      </c>
      <c r="AM96" s="167" t="str">
        <f>IF(AM95="","",VLOOKUP(AM95,シフト記号表!$C$6:$L$47,10,FALSE))</f>
        <v/>
      </c>
      <c r="AN96" s="168" t="str">
        <f>IF(AN95="","",VLOOKUP(AN95,シフト記号表!$C$6:$L$47,10,FALSE))</f>
        <v/>
      </c>
      <c r="AO96" s="166" t="str">
        <f>IF(AO95="","",VLOOKUP(AO95,シフト記号表!$C$6:$L$47,10,FALSE))</f>
        <v/>
      </c>
      <c r="AP96" s="167" t="str">
        <f>IF(AP95="","",VLOOKUP(AP95,シフト記号表!$C$6:$L$47,10,FALSE))</f>
        <v/>
      </c>
      <c r="AQ96" s="167" t="str">
        <f>IF(AQ95="","",VLOOKUP(AQ95,シフト記号表!$C$6:$L$47,10,FALSE))</f>
        <v/>
      </c>
      <c r="AR96" s="167" t="str">
        <f>IF(AR95="","",VLOOKUP(AR95,シフト記号表!$C$6:$L$47,10,FALSE))</f>
        <v/>
      </c>
      <c r="AS96" s="167" t="str">
        <f>IF(AS95="","",VLOOKUP(AS95,シフト記号表!$C$6:$L$47,10,FALSE))</f>
        <v/>
      </c>
      <c r="AT96" s="167" t="str">
        <f>IF(AT95="","",VLOOKUP(AT95,シフト記号表!$C$6:$L$47,10,FALSE))</f>
        <v/>
      </c>
      <c r="AU96" s="168" t="str">
        <f>IF(AU95="","",VLOOKUP(AU95,シフト記号表!$C$6:$L$47,10,FALSE))</f>
        <v/>
      </c>
      <c r="AV96" s="166" t="str">
        <f>IF(AV95="","",VLOOKUP(AV95,シフト記号表!$C$6:$L$47,10,FALSE))</f>
        <v/>
      </c>
      <c r="AW96" s="167" t="str">
        <f>IF(AW95="","",VLOOKUP(AW95,シフト記号表!$C$6:$L$47,10,FALSE))</f>
        <v/>
      </c>
      <c r="AX96" s="167" t="str">
        <f>IF(AX95="","",VLOOKUP(AX95,シフト記号表!$C$6:$L$47,10,FALSE))</f>
        <v/>
      </c>
      <c r="AY96" s="167" t="str">
        <f>IF(AY95="","",VLOOKUP(AY95,シフト記号表!$C$6:$L$47,10,FALSE))</f>
        <v/>
      </c>
      <c r="AZ96" s="167" t="str">
        <f>IF(AZ95="","",VLOOKUP(AZ95,シフト記号表!$C$6:$L$47,10,FALSE))</f>
        <v/>
      </c>
      <c r="BA96" s="167" t="str">
        <f>IF(BA95="","",VLOOKUP(BA95,シフト記号表!$C$6:$L$47,10,FALSE))</f>
        <v/>
      </c>
      <c r="BB96" s="168" t="str">
        <f>IF(BB95="","",VLOOKUP(BB95,シフト記号表!$C$6:$L$47,10,FALSE))</f>
        <v/>
      </c>
      <c r="BC96" s="166" t="str">
        <f>IF(BC95="","",VLOOKUP(BC95,シフト記号表!$C$6:$L$47,10,FALSE))</f>
        <v/>
      </c>
      <c r="BD96" s="167" t="str">
        <f>IF(BD95="","",VLOOKUP(BD95,シフト記号表!$C$6:$L$47,10,FALSE))</f>
        <v/>
      </c>
      <c r="BE96" s="167" t="str">
        <f>IF(BE95="","",VLOOKUP(BE95,シフト記号表!$C$6:$L$47,10,FALSE))</f>
        <v/>
      </c>
      <c r="BF96" s="211">
        <f>IF($BI$3="４週",SUM(AA96:BB96),IF($BI$3="暦月",SUM(AA96:BE96),""))</f>
        <v>0</v>
      </c>
      <c r="BG96" s="212"/>
      <c r="BH96" s="213">
        <f>IF($BI$3="４週",BF96/4,IF($BI$3="暦月",(BF96/($BI$8/7)),""))</f>
        <v>0</v>
      </c>
      <c r="BI96" s="212"/>
      <c r="BJ96" s="201"/>
      <c r="BK96" s="202"/>
      <c r="BL96" s="202"/>
      <c r="BM96" s="202"/>
      <c r="BN96" s="203"/>
    </row>
    <row r="97" spans="2:66" ht="20.25" customHeight="1" x14ac:dyDescent="0.4">
      <c r="B97" s="214">
        <f>B95+1</f>
        <v>41</v>
      </c>
      <c r="C97" s="216"/>
      <c r="D97" s="218"/>
      <c r="E97" s="219"/>
      <c r="F97" s="220"/>
      <c r="G97" s="222"/>
      <c r="H97" s="223"/>
      <c r="I97" s="156"/>
      <c r="J97" s="157"/>
      <c r="K97" s="156"/>
      <c r="L97" s="157"/>
      <c r="M97" s="226"/>
      <c r="N97" s="227"/>
      <c r="O97" s="230"/>
      <c r="P97" s="231"/>
      <c r="Q97" s="231"/>
      <c r="R97" s="223"/>
      <c r="S97" s="204"/>
      <c r="T97" s="205"/>
      <c r="U97" s="205"/>
      <c r="V97" s="205"/>
      <c r="W97" s="206"/>
      <c r="X97" s="179" t="s">
        <v>18</v>
      </c>
      <c r="Y97" s="114"/>
      <c r="Z97" s="115"/>
      <c r="AA97" s="101"/>
      <c r="AB97" s="102"/>
      <c r="AC97" s="102"/>
      <c r="AD97" s="102"/>
      <c r="AE97" s="102"/>
      <c r="AF97" s="102"/>
      <c r="AG97" s="103"/>
      <c r="AH97" s="101"/>
      <c r="AI97" s="102"/>
      <c r="AJ97" s="102"/>
      <c r="AK97" s="102"/>
      <c r="AL97" s="102"/>
      <c r="AM97" s="102"/>
      <c r="AN97" s="103"/>
      <c r="AO97" s="101"/>
      <c r="AP97" s="102"/>
      <c r="AQ97" s="102"/>
      <c r="AR97" s="102"/>
      <c r="AS97" s="102"/>
      <c r="AT97" s="102"/>
      <c r="AU97" s="103"/>
      <c r="AV97" s="101"/>
      <c r="AW97" s="102"/>
      <c r="AX97" s="102"/>
      <c r="AY97" s="102"/>
      <c r="AZ97" s="102"/>
      <c r="BA97" s="102"/>
      <c r="BB97" s="103"/>
      <c r="BC97" s="101"/>
      <c r="BD97" s="102"/>
      <c r="BE97" s="104"/>
      <c r="BF97" s="207"/>
      <c r="BG97" s="208"/>
      <c r="BH97" s="209"/>
      <c r="BI97" s="210"/>
      <c r="BJ97" s="198"/>
      <c r="BK97" s="199"/>
      <c r="BL97" s="199"/>
      <c r="BM97" s="199"/>
      <c r="BN97" s="200"/>
    </row>
    <row r="98" spans="2:66" ht="20.25" customHeight="1" x14ac:dyDescent="0.4">
      <c r="B98" s="215"/>
      <c r="C98" s="217"/>
      <c r="D98" s="221"/>
      <c r="E98" s="219"/>
      <c r="F98" s="220"/>
      <c r="G98" s="224"/>
      <c r="H98" s="225"/>
      <c r="I98" s="191"/>
      <c r="J98" s="192">
        <f>G97</f>
        <v>0</v>
      </c>
      <c r="K98" s="191"/>
      <c r="L98" s="192">
        <f>M97</f>
        <v>0</v>
      </c>
      <c r="M98" s="228"/>
      <c r="N98" s="229"/>
      <c r="O98" s="232"/>
      <c r="P98" s="233"/>
      <c r="Q98" s="233"/>
      <c r="R98" s="225"/>
      <c r="S98" s="204"/>
      <c r="T98" s="205"/>
      <c r="U98" s="205"/>
      <c r="V98" s="205"/>
      <c r="W98" s="206"/>
      <c r="X98" s="180" t="s">
        <v>237</v>
      </c>
      <c r="Y98" s="116"/>
      <c r="Z98" s="181"/>
      <c r="AA98" s="166" t="str">
        <f>IF(AA97="","",VLOOKUP(AA97,シフト記号表!$C$6:$L$47,10,FALSE))</f>
        <v/>
      </c>
      <c r="AB98" s="167" t="str">
        <f>IF(AB97="","",VLOOKUP(AB97,シフト記号表!$C$6:$L$47,10,FALSE))</f>
        <v/>
      </c>
      <c r="AC98" s="167" t="str">
        <f>IF(AC97="","",VLOOKUP(AC97,シフト記号表!$C$6:$L$47,10,FALSE))</f>
        <v/>
      </c>
      <c r="AD98" s="167" t="str">
        <f>IF(AD97="","",VLOOKUP(AD97,シフト記号表!$C$6:$L$47,10,FALSE))</f>
        <v/>
      </c>
      <c r="AE98" s="167" t="str">
        <f>IF(AE97="","",VLOOKUP(AE97,シフト記号表!$C$6:$L$47,10,FALSE))</f>
        <v/>
      </c>
      <c r="AF98" s="167" t="str">
        <f>IF(AF97="","",VLOOKUP(AF97,シフト記号表!$C$6:$L$47,10,FALSE))</f>
        <v/>
      </c>
      <c r="AG98" s="168" t="str">
        <f>IF(AG97="","",VLOOKUP(AG97,シフト記号表!$C$6:$L$47,10,FALSE))</f>
        <v/>
      </c>
      <c r="AH98" s="166" t="str">
        <f>IF(AH97="","",VLOOKUP(AH97,シフト記号表!$C$6:$L$47,10,FALSE))</f>
        <v/>
      </c>
      <c r="AI98" s="167" t="str">
        <f>IF(AI97="","",VLOOKUP(AI97,シフト記号表!$C$6:$L$47,10,FALSE))</f>
        <v/>
      </c>
      <c r="AJ98" s="167" t="str">
        <f>IF(AJ97="","",VLOOKUP(AJ97,シフト記号表!$C$6:$L$47,10,FALSE))</f>
        <v/>
      </c>
      <c r="AK98" s="167" t="str">
        <f>IF(AK97="","",VLOOKUP(AK97,シフト記号表!$C$6:$L$47,10,FALSE))</f>
        <v/>
      </c>
      <c r="AL98" s="167" t="str">
        <f>IF(AL97="","",VLOOKUP(AL97,シフト記号表!$C$6:$L$47,10,FALSE))</f>
        <v/>
      </c>
      <c r="AM98" s="167" t="str">
        <f>IF(AM97="","",VLOOKUP(AM97,シフト記号表!$C$6:$L$47,10,FALSE))</f>
        <v/>
      </c>
      <c r="AN98" s="168" t="str">
        <f>IF(AN97="","",VLOOKUP(AN97,シフト記号表!$C$6:$L$47,10,FALSE))</f>
        <v/>
      </c>
      <c r="AO98" s="166" t="str">
        <f>IF(AO97="","",VLOOKUP(AO97,シフト記号表!$C$6:$L$47,10,FALSE))</f>
        <v/>
      </c>
      <c r="AP98" s="167" t="str">
        <f>IF(AP97="","",VLOOKUP(AP97,シフト記号表!$C$6:$L$47,10,FALSE))</f>
        <v/>
      </c>
      <c r="AQ98" s="167" t="str">
        <f>IF(AQ97="","",VLOOKUP(AQ97,シフト記号表!$C$6:$L$47,10,FALSE))</f>
        <v/>
      </c>
      <c r="AR98" s="167" t="str">
        <f>IF(AR97="","",VLOOKUP(AR97,シフト記号表!$C$6:$L$47,10,FALSE))</f>
        <v/>
      </c>
      <c r="AS98" s="167" t="str">
        <f>IF(AS97="","",VLOOKUP(AS97,シフト記号表!$C$6:$L$47,10,FALSE))</f>
        <v/>
      </c>
      <c r="AT98" s="167" t="str">
        <f>IF(AT97="","",VLOOKUP(AT97,シフト記号表!$C$6:$L$47,10,FALSE))</f>
        <v/>
      </c>
      <c r="AU98" s="168" t="str">
        <f>IF(AU97="","",VLOOKUP(AU97,シフト記号表!$C$6:$L$47,10,FALSE))</f>
        <v/>
      </c>
      <c r="AV98" s="166" t="str">
        <f>IF(AV97="","",VLOOKUP(AV97,シフト記号表!$C$6:$L$47,10,FALSE))</f>
        <v/>
      </c>
      <c r="AW98" s="167" t="str">
        <f>IF(AW97="","",VLOOKUP(AW97,シフト記号表!$C$6:$L$47,10,FALSE))</f>
        <v/>
      </c>
      <c r="AX98" s="167" t="str">
        <f>IF(AX97="","",VLOOKUP(AX97,シフト記号表!$C$6:$L$47,10,FALSE))</f>
        <v/>
      </c>
      <c r="AY98" s="167" t="str">
        <f>IF(AY97="","",VLOOKUP(AY97,シフト記号表!$C$6:$L$47,10,FALSE))</f>
        <v/>
      </c>
      <c r="AZ98" s="167" t="str">
        <f>IF(AZ97="","",VLOOKUP(AZ97,シフト記号表!$C$6:$L$47,10,FALSE))</f>
        <v/>
      </c>
      <c r="BA98" s="167" t="str">
        <f>IF(BA97="","",VLOOKUP(BA97,シフト記号表!$C$6:$L$47,10,FALSE))</f>
        <v/>
      </c>
      <c r="BB98" s="168" t="str">
        <f>IF(BB97="","",VLOOKUP(BB97,シフト記号表!$C$6:$L$47,10,FALSE))</f>
        <v/>
      </c>
      <c r="BC98" s="166" t="str">
        <f>IF(BC97="","",VLOOKUP(BC97,シフト記号表!$C$6:$L$47,10,FALSE))</f>
        <v/>
      </c>
      <c r="BD98" s="167" t="str">
        <f>IF(BD97="","",VLOOKUP(BD97,シフト記号表!$C$6:$L$47,10,FALSE))</f>
        <v/>
      </c>
      <c r="BE98" s="167" t="str">
        <f>IF(BE97="","",VLOOKUP(BE97,シフト記号表!$C$6:$L$47,10,FALSE))</f>
        <v/>
      </c>
      <c r="BF98" s="211">
        <f>IF($BI$3="４週",SUM(AA98:BB98),IF($BI$3="暦月",SUM(AA98:BE98),""))</f>
        <v>0</v>
      </c>
      <c r="BG98" s="212"/>
      <c r="BH98" s="213">
        <f>IF($BI$3="４週",BF98/4,IF($BI$3="暦月",(BF98/($BI$8/7)),""))</f>
        <v>0</v>
      </c>
      <c r="BI98" s="212"/>
      <c r="BJ98" s="201"/>
      <c r="BK98" s="202"/>
      <c r="BL98" s="202"/>
      <c r="BM98" s="202"/>
      <c r="BN98" s="203"/>
    </row>
    <row r="99" spans="2:66" ht="20.25" customHeight="1" x14ac:dyDescent="0.4">
      <c r="B99" s="214">
        <f>B97+1</f>
        <v>42</v>
      </c>
      <c r="C99" s="216"/>
      <c r="D99" s="218"/>
      <c r="E99" s="219"/>
      <c r="F99" s="220"/>
      <c r="G99" s="222"/>
      <c r="H99" s="223"/>
      <c r="I99" s="156"/>
      <c r="J99" s="157"/>
      <c r="K99" s="156"/>
      <c r="L99" s="157"/>
      <c r="M99" s="226"/>
      <c r="N99" s="227"/>
      <c r="O99" s="230"/>
      <c r="P99" s="231"/>
      <c r="Q99" s="231"/>
      <c r="R99" s="223"/>
      <c r="S99" s="204"/>
      <c r="T99" s="205"/>
      <c r="U99" s="205"/>
      <c r="V99" s="205"/>
      <c r="W99" s="206"/>
      <c r="X99" s="179" t="s">
        <v>18</v>
      </c>
      <c r="Y99" s="114"/>
      <c r="Z99" s="115"/>
      <c r="AA99" s="101"/>
      <c r="AB99" s="102"/>
      <c r="AC99" s="102"/>
      <c r="AD99" s="102"/>
      <c r="AE99" s="102"/>
      <c r="AF99" s="102"/>
      <c r="AG99" s="103"/>
      <c r="AH99" s="101"/>
      <c r="AI99" s="102"/>
      <c r="AJ99" s="102"/>
      <c r="AK99" s="102"/>
      <c r="AL99" s="102"/>
      <c r="AM99" s="102"/>
      <c r="AN99" s="103"/>
      <c r="AO99" s="101"/>
      <c r="AP99" s="102"/>
      <c r="AQ99" s="102"/>
      <c r="AR99" s="102"/>
      <c r="AS99" s="102"/>
      <c r="AT99" s="102"/>
      <c r="AU99" s="103"/>
      <c r="AV99" s="101"/>
      <c r="AW99" s="102"/>
      <c r="AX99" s="102"/>
      <c r="AY99" s="102"/>
      <c r="AZ99" s="102"/>
      <c r="BA99" s="102"/>
      <c r="BB99" s="103"/>
      <c r="BC99" s="101"/>
      <c r="BD99" s="102"/>
      <c r="BE99" s="104"/>
      <c r="BF99" s="207"/>
      <c r="BG99" s="208"/>
      <c r="BH99" s="209"/>
      <c r="BI99" s="210"/>
      <c r="BJ99" s="198"/>
      <c r="BK99" s="199"/>
      <c r="BL99" s="199"/>
      <c r="BM99" s="199"/>
      <c r="BN99" s="200"/>
    </row>
    <row r="100" spans="2:66" ht="20.25" customHeight="1" x14ac:dyDescent="0.4">
      <c r="B100" s="215"/>
      <c r="C100" s="217"/>
      <c r="D100" s="221"/>
      <c r="E100" s="219"/>
      <c r="F100" s="220"/>
      <c r="G100" s="224"/>
      <c r="H100" s="225"/>
      <c r="I100" s="191"/>
      <c r="J100" s="192">
        <f>G99</f>
        <v>0</v>
      </c>
      <c r="K100" s="191"/>
      <c r="L100" s="192">
        <f>M99</f>
        <v>0</v>
      </c>
      <c r="M100" s="228"/>
      <c r="N100" s="229"/>
      <c r="O100" s="232"/>
      <c r="P100" s="233"/>
      <c r="Q100" s="233"/>
      <c r="R100" s="225"/>
      <c r="S100" s="204"/>
      <c r="T100" s="205"/>
      <c r="U100" s="205"/>
      <c r="V100" s="205"/>
      <c r="W100" s="206"/>
      <c r="X100" s="180" t="s">
        <v>237</v>
      </c>
      <c r="Y100" s="116"/>
      <c r="Z100" s="181"/>
      <c r="AA100" s="166" t="str">
        <f>IF(AA99="","",VLOOKUP(AA99,シフト記号表!$C$6:$L$47,10,FALSE))</f>
        <v/>
      </c>
      <c r="AB100" s="167" t="str">
        <f>IF(AB99="","",VLOOKUP(AB99,シフト記号表!$C$6:$L$47,10,FALSE))</f>
        <v/>
      </c>
      <c r="AC100" s="167" t="str">
        <f>IF(AC99="","",VLOOKUP(AC99,シフト記号表!$C$6:$L$47,10,FALSE))</f>
        <v/>
      </c>
      <c r="AD100" s="167" t="str">
        <f>IF(AD99="","",VLOOKUP(AD99,シフト記号表!$C$6:$L$47,10,FALSE))</f>
        <v/>
      </c>
      <c r="AE100" s="167" t="str">
        <f>IF(AE99="","",VLOOKUP(AE99,シフト記号表!$C$6:$L$47,10,FALSE))</f>
        <v/>
      </c>
      <c r="AF100" s="167" t="str">
        <f>IF(AF99="","",VLOOKUP(AF99,シフト記号表!$C$6:$L$47,10,FALSE))</f>
        <v/>
      </c>
      <c r="AG100" s="168" t="str">
        <f>IF(AG99="","",VLOOKUP(AG99,シフト記号表!$C$6:$L$47,10,FALSE))</f>
        <v/>
      </c>
      <c r="AH100" s="166" t="str">
        <f>IF(AH99="","",VLOOKUP(AH99,シフト記号表!$C$6:$L$47,10,FALSE))</f>
        <v/>
      </c>
      <c r="AI100" s="167" t="str">
        <f>IF(AI99="","",VLOOKUP(AI99,シフト記号表!$C$6:$L$47,10,FALSE))</f>
        <v/>
      </c>
      <c r="AJ100" s="167" t="str">
        <f>IF(AJ99="","",VLOOKUP(AJ99,シフト記号表!$C$6:$L$47,10,FALSE))</f>
        <v/>
      </c>
      <c r="AK100" s="167" t="str">
        <f>IF(AK99="","",VLOOKUP(AK99,シフト記号表!$C$6:$L$47,10,FALSE))</f>
        <v/>
      </c>
      <c r="AL100" s="167" t="str">
        <f>IF(AL99="","",VLOOKUP(AL99,シフト記号表!$C$6:$L$47,10,FALSE))</f>
        <v/>
      </c>
      <c r="AM100" s="167" t="str">
        <f>IF(AM99="","",VLOOKUP(AM99,シフト記号表!$C$6:$L$47,10,FALSE))</f>
        <v/>
      </c>
      <c r="AN100" s="168" t="str">
        <f>IF(AN99="","",VLOOKUP(AN99,シフト記号表!$C$6:$L$47,10,FALSE))</f>
        <v/>
      </c>
      <c r="AO100" s="166" t="str">
        <f>IF(AO99="","",VLOOKUP(AO99,シフト記号表!$C$6:$L$47,10,FALSE))</f>
        <v/>
      </c>
      <c r="AP100" s="167" t="str">
        <f>IF(AP99="","",VLOOKUP(AP99,シフト記号表!$C$6:$L$47,10,FALSE))</f>
        <v/>
      </c>
      <c r="AQ100" s="167" t="str">
        <f>IF(AQ99="","",VLOOKUP(AQ99,シフト記号表!$C$6:$L$47,10,FALSE))</f>
        <v/>
      </c>
      <c r="AR100" s="167" t="str">
        <f>IF(AR99="","",VLOOKUP(AR99,シフト記号表!$C$6:$L$47,10,FALSE))</f>
        <v/>
      </c>
      <c r="AS100" s="167" t="str">
        <f>IF(AS99="","",VLOOKUP(AS99,シフト記号表!$C$6:$L$47,10,FALSE))</f>
        <v/>
      </c>
      <c r="AT100" s="167" t="str">
        <f>IF(AT99="","",VLOOKUP(AT99,シフト記号表!$C$6:$L$47,10,FALSE))</f>
        <v/>
      </c>
      <c r="AU100" s="168" t="str">
        <f>IF(AU99="","",VLOOKUP(AU99,シフト記号表!$C$6:$L$47,10,FALSE))</f>
        <v/>
      </c>
      <c r="AV100" s="166" t="str">
        <f>IF(AV99="","",VLOOKUP(AV99,シフト記号表!$C$6:$L$47,10,FALSE))</f>
        <v/>
      </c>
      <c r="AW100" s="167" t="str">
        <f>IF(AW99="","",VLOOKUP(AW99,シフト記号表!$C$6:$L$47,10,FALSE))</f>
        <v/>
      </c>
      <c r="AX100" s="167" t="str">
        <f>IF(AX99="","",VLOOKUP(AX99,シフト記号表!$C$6:$L$47,10,FALSE))</f>
        <v/>
      </c>
      <c r="AY100" s="167" t="str">
        <f>IF(AY99="","",VLOOKUP(AY99,シフト記号表!$C$6:$L$47,10,FALSE))</f>
        <v/>
      </c>
      <c r="AZ100" s="167" t="str">
        <f>IF(AZ99="","",VLOOKUP(AZ99,シフト記号表!$C$6:$L$47,10,FALSE))</f>
        <v/>
      </c>
      <c r="BA100" s="167" t="str">
        <f>IF(BA99="","",VLOOKUP(BA99,シフト記号表!$C$6:$L$47,10,FALSE))</f>
        <v/>
      </c>
      <c r="BB100" s="168" t="str">
        <f>IF(BB99="","",VLOOKUP(BB99,シフト記号表!$C$6:$L$47,10,FALSE))</f>
        <v/>
      </c>
      <c r="BC100" s="166" t="str">
        <f>IF(BC99="","",VLOOKUP(BC99,シフト記号表!$C$6:$L$47,10,FALSE))</f>
        <v/>
      </c>
      <c r="BD100" s="167" t="str">
        <f>IF(BD99="","",VLOOKUP(BD99,シフト記号表!$C$6:$L$47,10,FALSE))</f>
        <v/>
      </c>
      <c r="BE100" s="167" t="str">
        <f>IF(BE99="","",VLOOKUP(BE99,シフト記号表!$C$6:$L$47,10,FALSE))</f>
        <v/>
      </c>
      <c r="BF100" s="211">
        <f>IF($BI$3="４週",SUM(AA100:BB100),IF($BI$3="暦月",SUM(AA100:BE100),""))</f>
        <v>0</v>
      </c>
      <c r="BG100" s="212"/>
      <c r="BH100" s="213">
        <f>IF($BI$3="４週",BF100/4,IF($BI$3="暦月",(BF100/($BI$8/7)),""))</f>
        <v>0</v>
      </c>
      <c r="BI100" s="212"/>
      <c r="BJ100" s="201"/>
      <c r="BK100" s="202"/>
      <c r="BL100" s="202"/>
      <c r="BM100" s="202"/>
      <c r="BN100" s="203"/>
    </row>
    <row r="101" spans="2:66" ht="20.25" customHeight="1" x14ac:dyDescent="0.4">
      <c r="B101" s="214">
        <f>B99+1</f>
        <v>43</v>
      </c>
      <c r="C101" s="216"/>
      <c r="D101" s="218"/>
      <c r="E101" s="219"/>
      <c r="F101" s="220"/>
      <c r="G101" s="222"/>
      <c r="H101" s="223"/>
      <c r="I101" s="156"/>
      <c r="J101" s="157"/>
      <c r="K101" s="156"/>
      <c r="L101" s="157"/>
      <c r="M101" s="226"/>
      <c r="N101" s="227"/>
      <c r="O101" s="230"/>
      <c r="P101" s="231"/>
      <c r="Q101" s="231"/>
      <c r="R101" s="223"/>
      <c r="S101" s="204"/>
      <c r="T101" s="205"/>
      <c r="U101" s="205"/>
      <c r="V101" s="205"/>
      <c r="W101" s="206"/>
      <c r="X101" s="179" t="s">
        <v>18</v>
      </c>
      <c r="Y101" s="114"/>
      <c r="Z101" s="115"/>
      <c r="AA101" s="101"/>
      <c r="AB101" s="102"/>
      <c r="AC101" s="102"/>
      <c r="AD101" s="102"/>
      <c r="AE101" s="102"/>
      <c r="AF101" s="102"/>
      <c r="AG101" s="103"/>
      <c r="AH101" s="101"/>
      <c r="AI101" s="102"/>
      <c r="AJ101" s="102"/>
      <c r="AK101" s="102"/>
      <c r="AL101" s="102"/>
      <c r="AM101" s="102"/>
      <c r="AN101" s="103"/>
      <c r="AO101" s="101"/>
      <c r="AP101" s="102"/>
      <c r="AQ101" s="102"/>
      <c r="AR101" s="102"/>
      <c r="AS101" s="102"/>
      <c r="AT101" s="102"/>
      <c r="AU101" s="103"/>
      <c r="AV101" s="101"/>
      <c r="AW101" s="102"/>
      <c r="AX101" s="102"/>
      <c r="AY101" s="102"/>
      <c r="AZ101" s="102"/>
      <c r="BA101" s="102"/>
      <c r="BB101" s="103"/>
      <c r="BC101" s="101"/>
      <c r="BD101" s="102"/>
      <c r="BE101" s="104"/>
      <c r="BF101" s="207"/>
      <c r="BG101" s="208"/>
      <c r="BH101" s="209"/>
      <c r="BI101" s="210"/>
      <c r="BJ101" s="198"/>
      <c r="BK101" s="199"/>
      <c r="BL101" s="199"/>
      <c r="BM101" s="199"/>
      <c r="BN101" s="200"/>
    </row>
    <row r="102" spans="2:66" ht="20.25" customHeight="1" x14ac:dyDescent="0.4">
      <c r="B102" s="215"/>
      <c r="C102" s="217"/>
      <c r="D102" s="221"/>
      <c r="E102" s="219"/>
      <c r="F102" s="220"/>
      <c r="G102" s="224"/>
      <c r="H102" s="225"/>
      <c r="I102" s="191"/>
      <c r="J102" s="192">
        <f>G101</f>
        <v>0</v>
      </c>
      <c r="K102" s="191"/>
      <c r="L102" s="192">
        <f>M101</f>
        <v>0</v>
      </c>
      <c r="M102" s="228"/>
      <c r="N102" s="229"/>
      <c r="O102" s="232"/>
      <c r="P102" s="233"/>
      <c r="Q102" s="233"/>
      <c r="R102" s="225"/>
      <c r="S102" s="204"/>
      <c r="T102" s="205"/>
      <c r="U102" s="205"/>
      <c r="V102" s="205"/>
      <c r="W102" s="206"/>
      <c r="X102" s="180" t="s">
        <v>237</v>
      </c>
      <c r="Y102" s="116"/>
      <c r="Z102" s="181"/>
      <c r="AA102" s="166" t="str">
        <f>IF(AA101="","",VLOOKUP(AA101,シフト記号表!$C$6:$L$47,10,FALSE))</f>
        <v/>
      </c>
      <c r="AB102" s="167" t="str">
        <f>IF(AB101="","",VLOOKUP(AB101,シフト記号表!$C$6:$L$47,10,FALSE))</f>
        <v/>
      </c>
      <c r="AC102" s="167" t="str">
        <f>IF(AC101="","",VLOOKUP(AC101,シフト記号表!$C$6:$L$47,10,FALSE))</f>
        <v/>
      </c>
      <c r="AD102" s="167" t="str">
        <f>IF(AD101="","",VLOOKUP(AD101,シフト記号表!$C$6:$L$47,10,FALSE))</f>
        <v/>
      </c>
      <c r="AE102" s="167" t="str">
        <f>IF(AE101="","",VLOOKUP(AE101,シフト記号表!$C$6:$L$47,10,FALSE))</f>
        <v/>
      </c>
      <c r="AF102" s="167" t="str">
        <f>IF(AF101="","",VLOOKUP(AF101,シフト記号表!$C$6:$L$47,10,FALSE))</f>
        <v/>
      </c>
      <c r="AG102" s="168" t="str">
        <f>IF(AG101="","",VLOOKUP(AG101,シフト記号表!$C$6:$L$47,10,FALSE))</f>
        <v/>
      </c>
      <c r="AH102" s="166" t="str">
        <f>IF(AH101="","",VLOOKUP(AH101,シフト記号表!$C$6:$L$47,10,FALSE))</f>
        <v/>
      </c>
      <c r="AI102" s="167" t="str">
        <f>IF(AI101="","",VLOOKUP(AI101,シフト記号表!$C$6:$L$47,10,FALSE))</f>
        <v/>
      </c>
      <c r="AJ102" s="167" t="str">
        <f>IF(AJ101="","",VLOOKUP(AJ101,シフト記号表!$C$6:$L$47,10,FALSE))</f>
        <v/>
      </c>
      <c r="AK102" s="167" t="str">
        <f>IF(AK101="","",VLOOKUP(AK101,シフト記号表!$C$6:$L$47,10,FALSE))</f>
        <v/>
      </c>
      <c r="AL102" s="167" t="str">
        <f>IF(AL101="","",VLOOKUP(AL101,シフト記号表!$C$6:$L$47,10,FALSE))</f>
        <v/>
      </c>
      <c r="AM102" s="167" t="str">
        <f>IF(AM101="","",VLOOKUP(AM101,シフト記号表!$C$6:$L$47,10,FALSE))</f>
        <v/>
      </c>
      <c r="AN102" s="168" t="str">
        <f>IF(AN101="","",VLOOKUP(AN101,シフト記号表!$C$6:$L$47,10,FALSE))</f>
        <v/>
      </c>
      <c r="AO102" s="166" t="str">
        <f>IF(AO101="","",VLOOKUP(AO101,シフト記号表!$C$6:$L$47,10,FALSE))</f>
        <v/>
      </c>
      <c r="AP102" s="167" t="str">
        <f>IF(AP101="","",VLOOKUP(AP101,シフト記号表!$C$6:$L$47,10,FALSE))</f>
        <v/>
      </c>
      <c r="AQ102" s="167" t="str">
        <f>IF(AQ101="","",VLOOKUP(AQ101,シフト記号表!$C$6:$L$47,10,FALSE))</f>
        <v/>
      </c>
      <c r="AR102" s="167" t="str">
        <f>IF(AR101="","",VLOOKUP(AR101,シフト記号表!$C$6:$L$47,10,FALSE))</f>
        <v/>
      </c>
      <c r="AS102" s="167" t="str">
        <f>IF(AS101="","",VLOOKUP(AS101,シフト記号表!$C$6:$L$47,10,FALSE))</f>
        <v/>
      </c>
      <c r="AT102" s="167" t="str">
        <f>IF(AT101="","",VLOOKUP(AT101,シフト記号表!$C$6:$L$47,10,FALSE))</f>
        <v/>
      </c>
      <c r="AU102" s="168" t="str">
        <f>IF(AU101="","",VLOOKUP(AU101,シフト記号表!$C$6:$L$47,10,FALSE))</f>
        <v/>
      </c>
      <c r="AV102" s="166" t="str">
        <f>IF(AV101="","",VLOOKUP(AV101,シフト記号表!$C$6:$L$47,10,FALSE))</f>
        <v/>
      </c>
      <c r="AW102" s="167" t="str">
        <f>IF(AW101="","",VLOOKUP(AW101,シフト記号表!$C$6:$L$47,10,FALSE))</f>
        <v/>
      </c>
      <c r="AX102" s="167" t="str">
        <f>IF(AX101="","",VLOOKUP(AX101,シフト記号表!$C$6:$L$47,10,FALSE))</f>
        <v/>
      </c>
      <c r="AY102" s="167" t="str">
        <f>IF(AY101="","",VLOOKUP(AY101,シフト記号表!$C$6:$L$47,10,FALSE))</f>
        <v/>
      </c>
      <c r="AZ102" s="167" t="str">
        <f>IF(AZ101="","",VLOOKUP(AZ101,シフト記号表!$C$6:$L$47,10,FALSE))</f>
        <v/>
      </c>
      <c r="BA102" s="167" t="str">
        <f>IF(BA101="","",VLOOKUP(BA101,シフト記号表!$C$6:$L$47,10,FALSE))</f>
        <v/>
      </c>
      <c r="BB102" s="168" t="str">
        <f>IF(BB101="","",VLOOKUP(BB101,シフト記号表!$C$6:$L$47,10,FALSE))</f>
        <v/>
      </c>
      <c r="BC102" s="166" t="str">
        <f>IF(BC101="","",VLOOKUP(BC101,シフト記号表!$C$6:$L$47,10,FALSE))</f>
        <v/>
      </c>
      <c r="BD102" s="167" t="str">
        <f>IF(BD101="","",VLOOKUP(BD101,シフト記号表!$C$6:$L$47,10,FALSE))</f>
        <v/>
      </c>
      <c r="BE102" s="167" t="str">
        <f>IF(BE101="","",VLOOKUP(BE101,シフト記号表!$C$6:$L$47,10,FALSE))</f>
        <v/>
      </c>
      <c r="BF102" s="211">
        <f>IF($BI$3="４週",SUM(AA102:BB102),IF($BI$3="暦月",SUM(AA102:BE102),""))</f>
        <v>0</v>
      </c>
      <c r="BG102" s="212"/>
      <c r="BH102" s="213">
        <f>IF($BI$3="４週",BF102/4,IF($BI$3="暦月",(BF102/($BI$8/7)),""))</f>
        <v>0</v>
      </c>
      <c r="BI102" s="212"/>
      <c r="BJ102" s="201"/>
      <c r="BK102" s="202"/>
      <c r="BL102" s="202"/>
      <c r="BM102" s="202"/>
      <c r="BN102" s="203"/>
    </row>
    <row r="103" spans="2:66" ht="20.25" customHeight="1" x14ac:dyDescent="0.4">
      <c r="B103" s="214">
        <f>B101+1</f>
        <v>44</v>
      </c>
      <c r="C103" s="216"/>
      <c r="D103" s="218"/>
      <c r="E103" s="219"/>
      <c r="F103" s="220"/>
      <c r="G103" s="222"/>
      <c r="H103" s="223"/>
      <c r="I103" s="156"/>
      <c r="J103" s="157"/>
      <c r="K103" s="156"/>
      <c r="L103" s="157"/>
      <c r="M103" s="226"/>
      <c r="N103" s="227"/>
      <c r="O103" s="230"/>
      <c r="P103" s="231"/>
      <c r="Q103" s="231"/>
      <c r="R103" s="223"/>
      <c r="S103" s="204"/>
      <c r="T103" s="205"/>
      <c r="U103" s="205"/>
      <c r="V103" s="205"/>
      <c r="W103" s="206"/>
      <c r="X103" s="179" t="s">
        <v>18</v>
      </c>
      <c r="Y103" s="114"/>
      <c r="Z103" s="115"/>
      <c r="AA103" s="101"/>
      <c r="AB103" s="102"/>
      <c r="AC103" s="102"/>
      <c r="AD103" s="102"/>
      <c r="AE103" s="102"/>
      <c r="AF103" s="102"/>
      <c r="AG103" s="103"/>
      <c r="AH103" s="101"/>
      <c r="AI103" s="102"/>
      <c r="AJ103" s="102"/>
      <c r="AK103" s="102"/>
      <c r="AL103" s="102"/>
      <c r="AM103" s="102"/>
      <c r="AN103" s="103"/>
      <c r="AO103" s="101"/>
      <c r="AP103" s="102"/>
      <c r="AQ103" s="102"/>
      <c r="AR103" s="102"/>
      <c r="AS103" s="102"/>
      <c r="AT103" s="102"/>
      <c r="AU103" s="103"/>
      <c r="AV103" s="101"/>
      <c r="AW103" s="102"/>
      <c r="AX103" s="102"/>
      <c r="AY103" s="102"/>
      <c r="AZ103" s="102"/>
      <c r="BA103" s="102"/>
      <c r="BB103" s="103"/>
      <c r="BC103" s="101"/>
      <c r="BD103" s="102"/>
      <c r="BE103" s="104"/>
      <c r="BF103" s="207"/>
      <c r="BG103" s="208"/>
      <c r="BH103" s="209"/>
      <c r="BI103" s="210"/>
      <c r="BJ103" s="198"/>
      <c r="BK103" s="199"/>
      <c r="BL103" s="199"/>
      <c r="BM103" s="199"/>
      <c r="BN103" s="200"/>
    </row>
    <row r="104" spans="2:66" ht="20.25" customHeight="1" x14ac:dyDescent="0.4">
      <c r="B104" s="215"/>
      <c r="C104" s="217"/>
      <c r="D104" s="221"/>
      <c r="E104" s="219"/>
      <c r="F104" s="220"/>
      <c r="G104" s="224"/>
      <c r="H104" s="225"/>
      <c r="I104" s="191"/>
      <c r="J104" s="192">
        <f>G103</f>
        <v>0</v>
      </c>
      <c r="K104" s="191"/>
      <c r="L104" s="192">
        <f>M103</f>
        <v>0</v>
      </c>
      <c r="M104" s="228"/>
      <c r="N104" s="229"/>
      <c r="O104" s="232"/>
      <c r="P104" s="233"/>
      <c r="Q104" s="233"/>
      <c r="R104" s="225"/>
      <c r="S104" s="204"/>
      <c r="T104" s="205"/>
      <c r="U104" s="205"/>
      <c r="V104" s="205"/>
      <c r="W104" s="206"/>
      <c r="X104" s="180" t="s">
        <v>237</v>
      </c>
      <c r="Y104" s="116"/>
      <c r="Z104" s="181"/>
      <c r="AA104" s="166" t="str">
        <f>IF(AA103="","",VLOOKUP(AA103,シフト記号表!$C$6:$L$47,10,FALSE))</f>
        <v/>
      </c>
      <c r="AB104" s="167" t="str">
        <f>IF(AB103="","",VLOOKUP(AB103,シフト記号表!$C$6:$L$47,10,FALSE))</f>
        <v/>
      </c>
      <c r="AC104" s="167" t="str">
        <f>IF(AC103="","",VLOOKUP(AC103,シフト記号表!$C$6:$L$47,10,FALSE))</f>
        <v/>
      </c>
      <c r="AD104" s="167" t="str">
        <f>IF(AD103="","",VLOOKUP(AD103,シフト記号表!$C$6:$L$47,10,FALSE))</f>
        <v/>
      </c>
      <c r="AE104" s="167" t="str">
        <f>IF(AE103="","",VLOOKUP(AE103,シフト記号表!$C$6:$L$47,10,FALSE))</f>
        <v/>
      </c>
      <c r="AF104" s="167" t="str">
        <f>IF(AF103="","",VLOOKUP(AF103,シフト記号表!$C$6:$L$47,10,FALSE))</f>
        <v/>
      </c>
      <c r="AG104" s="168" t="str">
        <f>IF(AG103="","",VLOOKUP(AG103,シフト記号表!$C$6:$L$47,10,FALSE))</f>
        <v/>
      </c>
      <c r="AH104" s="166" t="str">
        <f>IF(AH103="","",VLOOKUP(AH103,シフト記号表!$C$6:$L$47,10,FALSE))</f>
        <v/>
      </c>
      <c r="AI104" s="167" t="str">
        <f>IF(AI103="","",VLOOKUP(AI103,シフト記号表!$C$6:$L$47,10,FALSE))</f>
        <v/>
      </c>
      <c r="AJ104" s="167" t="str">
        <f>IF(AJ103="","",VLOOKUP(AJ103,シフト記号表!$C$6:$L$47,10,FALSE))</f>
        <v/>
      </c>
      <c r="AK104" s="167" t="str">
        <f>IF(AK103="","",VLOOKUP(AK103,シフト記号表!$C$6:$L$47,10,FALSE))</f>
        <v/>
      </c>
      <c r="AL104" s="167" t="str">
        <f>IF(AL103="","",VLOOKUP(AL103,シフト記号表!$C$6:$L$47,10,FALSE))</f>
        <v/>
      </c>
      <c r="AM104" s="167" t="str">
        <f>IF(AM103="","",VLOOKUP(AM103,シフト記号表!$C$6:$L$47,10,FALSE))</f>
        <v/>
      </c>
      <c r="AN104" s="168" t="str">
        <f>IF(AN103="","",VLOOKUP(AN103,シフト記号表!$C$6:$L$47,10,FALSE))</f>
        <v/>
      </c>
      <c r="AO104" s="166" t="str">
        <f>IF(AO103="","",VLOOKUP(AO103,シフト記号表!$C$6:$L$47,10,FALSE))</f>
        <v/>
      </c>
      <c r="AP104" s="167" t="str">
        <f>IF(AP103="","",VLOOKUP(AP103,シフト記号表!$C$6:$L$47,10,FALSE))</f>
        <v/>
      </c>
      <c r="AQ104" s="167" t="str">
        <f>IF(AQ103="","",VLOOKUP(AQ103,シフト記号表!$C$6:$L$47,10,FALSE))</f>
        <v/>
      </c>
      <c r="AR104" s="167" t="str">
        <f>IF(AR103="","",VLOOKUP(AR103,シフト記号表!$C$6:$L$47,10,FALSE))</f>
        <v/>
      </c>
      <c r="AS104" s="167" t="str">
        <f>IF(AS103="","",VLOOKUP(AS103,シフト記号表!$C$6:$L$47,10,FALSE))</f>
        <v/>
      </c>
      <c r="AT104" s="167" t="str">
        <f>IF(AT103="","",VLOOKUP(AT103,シフト記号表!$C$6:$L$47,10,FALSE))</f>
        <v/>
      </c>
      <c r="AU104" s="168" t="str">
        <f>IF(AU103="","",VLOOKUP(AU103,シフト記号表!$C$6:$L$47,10,FALSE))</f>
        <v/>
      </c>
      <c r="AV104" s="166" t="str">
        <f>IF(AV103="","",VLOOKUP(AV103,シフト記号表!$C$6:$L$47,10,FALSE))</f>
        <v/>
      </c>
      <c r="AW104" s="167" t="str">
        <f>IF(AW103="","",VLOOKUP(AW103,シフト記号表!$C$6:$L$47,10,FALSE))</f>
        <v/>
      </c>
      <c r="AX104" s="167" t="str">
        <f>IF(AX103="","",VLOOKUP(AX103,シフト記号表!$C$6:$L$47,10,FALSE))</f>
        <v/>
      </c>
      <c r="AY104" s="167" t="str">
        <f>IF(AY103="","",VLOOKUP(AY103,シフト記号表!$C$6:$L$47,10,FALSE))</f>
        <v/>
      </c>
      <c r="AZ104" s="167" t="str">
        <f>IF(AZ103="","",VLOOKUP(AZ103,シフト記号表!$C$6:$L$47,10,FALSE))</f>
        <v/>
      </c>
      <c r="BA104" s="167" t="str">
        <f>IF(BA103="","",VLOOKUP(BA103,シフト記号表!$C$6:$L$47,10,FALSE))</f>
        <v/>
      </c>
      <c r="BB104" s="168" t="str">
        <f>IF(BB103="","",VLOOKUP(BB103,シフト記号表!$C$6:$L$47,10,FALSE))</f>
        <v/>
      </c>
      <c r="BC104" s="166" t="str">
        <f>IF(BC103="","",VLOOKUP(BC103,シフト記号表!$C$6:$L$47,10,FALSE))</f>
        <v/>
      </c>
      <c r="BD104" s="167" t="str">
        <f>IF(BD103="","",VLOOKUP(BD103,シフト記号表!$C$6:$L$47,10,FALSE))</f>
        <v/>
      </c>
      <c r="BE104" s="167" t="str">
        <f>IF(BE103="","",VLOOKUP(BE103,シフト記号表!$C$6:$L$47,10,FALSE))</f>
        <v/>
      </c>
      <c r="BF104" s="211">
        <f>IF($BI$3="４週",SUM(AA104:BB104),IF($BI$3="暦月",SUM(AA104:BE104),""))</f>
        <v>0</v>
      </c>
      <c r="BG104" s="212"/>
      <c r="BH104" s="213">
        <f>IF($BI$3="４週",BF104/4,IF($BI$3="暦月",(BF104/($BI$8/7)),""))</f>
        <v>0</v>
      </c>
      <c r="BI104" s="212"/>
      <c r="BJ104" s="201"/>
      <c r="BK104" s="202"/>
      <c r="BL104" s="202"/>
      <c r="BM104" s="202"/>
      <c r="BN104" s="203"/>
    </row>
    <row r="105" spans="2:66" ht="20.25" customHeight="1" x14ac:dyDescent="0.4">
      <c r="B105" s="214">
        <f>B103+1</f>
        <v>45</v>
      </c>
      <c r="C105" s="216"/>
      <c r="D105" s="218"/>
      <c r="E105" s="219"/>
      <c r="F105" s="220"/>
      <c r="G105" s="222"/>
      <c r="H105" s="223"/>
      <c r="I105" s="156"/>
      <c r="J105" s="157"/>
      <c r="K105" s="156"/>
      <c r="L105" s="157"/>
      <c r="M105" s="226"/>
      <c r="N105" s="227"/>
      <c r="O105" s="230"/>
      <c r="P105" s="231"/>
      <c r="Q105" s="231"/>
      <c r="R105" s="223"/>
      <c r="S105" s="204"/>
      <c r="T105" s="205"/>
      <c r="U105" s="205"/>
      <c r="V105" s="205"/>
      <c r="W105" s="206"/>
      <c r="X105" s="179" t="s">
        <v>18</v>
      </c>
      <c r="Y105" s="114"/>
      <c r="Z105" s="115"/>
      <c r="AA105" s="101"/>
      <c r="AB105" s="102"/>
      <c r="AC105" s="102"/>
      <c r="AD105" s="102"/>
      <c r="AE105" s="102"/>
      <c r="AF105" s="102"/>
      <c r="AG105" s="103"/>
      <c r="AH105" s="101"/>
      <c r="AI105" s="102"/>
      <c r="AJ105" s="102"/>
      <c r="AK105" s="102"/>
      <c r="AL105" s="102"/>
      <c r="AM105" s="102"/>
      <c r="AN105" s="103"/>
      <c r="AO105" s="101"/>
      <c r="AP105" s="102"/>
      <c r="AQ105" s="102"/>
      <c r="AR105" s="102"/>
      <c r="AS105" s="102"/>
      <c r="AT105" s="102"/>
      <c r="AU105" s="103"/>
      <c r="AV105" s="101"/>
      <c r="AW105" s="102"/>
      <c r="AX105" s="102"/>
      <c r="AY105" s="102"/>
      <c r="AZ105" s="102"/>
      <c r="BA105" s="102"/>
      <c r="BB105" s="103"/>
      <c r="BC105" s="101"/>
      <c r="BD105" s="102"/>
      <c r="BE105" s="104"/>
      <c r="BF105" s="207"/>
      <c r="BG105" s="208"/>
      <c r="BH105" s="209"/>
      <c r="BI105" s="210"/>
      <c r="BJ105" s="198"/>
      <c r="BK105" s="199"/>
      <c r="BL105" s="199"/>
      <c r="BM105" s="199"/>
      <c r="BN105" s="200"/>
    </row>
    <row r="106" spans="2:66" ht="20.25" customHeight="1" x14ac:dyDescent="0.4">
      <c r="B106" s="215"/>
      <c r="C106" s="217"/>
      <c r="D106" s="221"/>
      <c r="E106" s="219"/>
      <c r="F106" s="220"/>
      <c r="G106" s="224"/>
      <c r="H106" s="225"/>
      <c r="I106" s="191"/>
      <c r="J106" s="192">
        <f>G105</f>
        <v>0</v>
      </c>
      <c r="K106" s="191"/>
      <c r="L106" s="192">
        <f>M105</f>
        <v>0</v>
      </c>
      <c r="M106" s="228"/>
      <c r="N106" s="229"/>
      <c r="O106" s="232"/>
      <c r="P106" s="233"/>
      <c r="Q106" s="233"/>
      <c r="R106" s="225"/>
      <c r="S106" s="204"/>
      <c r="T106" s="205"/>
      <c r="U106" s="205"/>
      <c r="V106" s="205"/>
      <c r="W106" s="206"/>
      <c r="X106" s="180" t="s">
        <v>237</v>
      </c>
      <c r="Y106" s="116"/>
      <c r="Z106" s="181"/>
      <c r="AA106" s="166" t="str">
        <f>IF(AA105="","",VLOOKUP(AA105,シフト記号表!$C$6:$L$47,10,FALSE))</f>
        <v/>
      </c>
      <c r="AB106" s="167" t="str">
        <f>IF(AB105="","",VLOOKUP(AB105,シフト記号表!$C$6:$L$47,10,FALSE))</f>
        <v/>
      </c>
      <c r="AC106" s="167" t="str">
        <f>IF(AC105="","",VLOOKUP(AC105,シフト記号表!$C$6:$L$47,10,FALSE))</f>
        <v/>
      </c>
      <c r="AD106" s="167" t="str">
        <f>IF(AD105="","",VLOOKUP(AD105,シフト記号表!$C$6:$L$47,10,FALSE))</f>
        <v/>
      </c>
      <c r="AE106" s="167" t="str">
        <f>IF(AE105="","",VLOOKUP(AE105,シフト記号表!$C$6:$L$47,10,FALSE))</f>
        <v/>
      </c>
      <c r="AF106" s="167" t="str">
        <f>IF(AF105="","",VLOOKUP(AF105,シフト記号表!$C$6:$L$47,10,FALSE))</f>
        <v/>
      </c>
      <c r="AG106" s="168" t="str">
        <f>IF(AG105="","",VLOOKUP(AG105,シフト記号表!$C$6:$L$47,10,FALSE))</f>
        <v/>
      </c>
      <c r="AH106" s="166" t="str">
        <f>IF(AH105="","",VLOOKUP(AH105,シフト記号表!$C$6:$L$47,10,FALSE))</f>
        <v/>
      </c>
      <c r="AI106" s="167" t="str">
        <f>IF(AI105="","",VLOOKUP(AI105,シフト記号表!$C$6:$L$47,10,FALSE))</f>
        <v/>
      </c>
      <c r="AJ106" s="167" t="str">
        <f>IF(AJ105="","",VLOOKUP(AJ105,シフト記号表!$C$6:$L$47,10,FALSE))</f>
        <v/>
      </c>
      <c r="AK106" s="167" t="str">
        <f>IF(AK105="","",VLOOKUP(AK105,シフト記号表!$C$6:$L$47,10,FALSE))</f>
        <v/>
      </c>
      <c r="AL106" s="167" t="str">
        <f>IF(AL105="","",VLOOKUP(AL105,シフト記号表!$C$6:$L$47,10,FALSE))</f>
        <v/>
      </c>
      <c r="AM106" s="167" t="str">
        <f>IF(AM105="","",VLOOKUP(AM105,シフト記号表!$C$6:$L$47,10,FALSE))</f>
        <v/>
      </c>
      <c r="AN106" s="168" t="str">
        <f>IF(AN105="","",VLOOKUP(AN105,シフト記号表!$C$6:$L$47,10,FALSE))</f>
        <v/>
      </c>
      <c r="AO106" s="166" t="str">
        <f>IF(AO105="","",VLOOKUP(AO105,シフト記号表!$C$6:$L$47,10,FALSE))</f>
        <v/>
      </c>
      <c r="AP106" s="167" t="str">
        <f>IF(AP105="","",VLOOKUP(AP105,シフト記号表!$C$6:$L$47,10,FALSE))</f>
        <v/>
      </c>
      <c r="AQ106" s="167" t="str">
        <f>IF(AQ105="","",VLOOKUP(AQ105,シフト記号表!$C$6:$L$47,10,FALSE))</f>
        <v/>
      </c>
      <c r="AR106" s="167" t="str">
        <f>IF(AR105="","",VLOOKUP(AR105,シフト記号表!$C$6:$L$47,10,FALSE))</f>
        <v/>
      </c>
      <c r="AS106" s="167" t="str">
        <f>IF(AS105="","",VLOOKUP(AS105,シフト記号表!$C$6:$L$47,10,FALSE))</f>
        <v/>
      </c>
      <c r="AT106" s="167" t="str">
        <f>IF(AT105="","",VLOOKUP(AT105,シフト記号表!$C$6:$L$47,10,FALSE))</f>
        <v/>
      </c>
      <c r="AU106" s="168" t="str">
        <f>IF(AU105="","",VLOOKUP(AU105,シフト記号表!$C$6:$L$47,10,FALSE))</f>
        <v/>
      </c>
      <c r="AV106" s="166" t="str">
        <f>IF(AV105="","",VLOOKUP(AV105,シフト記号表!$C$6:$L$47,10,FALSE))</f>
        <v/>
      </c>
      <c r="AW106" s="167" t="str">
        <f>IF(AW105="","",VLOOKUP(AW105,シフト記号表!$C$6:$L$47,10,FALSE))</f>
        <v/>
      </c>
      <c r="AX106" s="167" t="str">
        <f>IF(AX105="","",VLOOKUP(AX105,シフト記号表!$C$6:$L$47,10,FALSE))</f>
        <v/>
      </c>
      <c r="AY106" s="167" t="str">
        <f>IF(AY105="","",VLOOKUP(AY105,シフト記号表!$C$6:$L$47,10,FALSE))</f>
        <v/>
      </c>
      <c r="AZ106" s="167" t="str">
        <f>IF(AZ105="","",VLOOKUP(AZ105,シフト記号表!$C$6:$L$47,10,FALSE))</f>
        <v/>
      </c>
      <c r="BA106" s="167" t="str">
        <f>IF(BA105="","",VLOOKUP(BA105,シフト記号表!$C$6:$L$47,10,FALSE))</f>
        <v/>
      </c>
      <c r="BB106" s="168" t="str">
        <f>IF(BB105="","",VLOOKUP(BB105,シフト記号表!$C$6:$L$47,10,FALSE))</f>
        <v/>
      </c>
      <c r="BC106" s="166" t="str">
        <f>IF(BC105="","",VLOOKUP(BC105,シフト記号表!$C$6:$L$47,10,FALSE))</f>
        <v/>
      </c>
      <c r="BD106" s="167" t="str">
        <f>IF(BD105="","",VLOOKUP(BD105,シフト記号表!$C$6:$L$47,10,FALSE))</f>
        <v/>
      </c>
      <c r="BE106" s="167" t="str">
        <f>IF(BE105="","",VLOOKUP(BE105,シフト記号表!$C$6:$L$47,10,FALSE))</f>
        <v/>
      </c>
      <c r="BF106" s="211">
        <f>IF($BI$3="４週",SUM(AA106:BB106),IF($BI$3="暦月",SUM(AA106:BE106),""))</f>
        <v>0</v>
      </c>
      <c r="BG106" s="212"/>
      <c r="BH106" s="213">
        <f>IF($BI$3="４週",BF106/4,IF($BI$3="暦月",(BF106/($BI$8/7)),""))</f>
        <v>0</v>
      </c>
      <c r="BI106" s="212"/>
      <c r="BJ106" s="201"/>
      <c r="BK106" s="202"/>
      <c r="BL106" s="202"/>
      <c r="BM106" s="202"/>
      <c r="BN106" s="203"/>
    </row>
    <row r="107" spans="2:66" ht="20.25" customHeight="1" x14ac:dyDescent="0.4">
      <c r="B107" s="214">
        <f>B105+1</f>
        <v>46</v>
      </c>
      <c r="C107" s="216"/>
      <c r="D107" s="218"/>
      <c r="E107" s="219"/>
      <c r="F107" s="220"/>
      <c r="G107" s="222"/>
      <c r="H107" s="223"/>
      <c r="I107" s="156"/>
      <c r="J107" s="157"/>
      <c r="K107" s="156"/>
      <c r="L107" s="157"/>
      <c r="M107" s="226"/>
      <c r="N107" s="227"/>
      <c r="O107" s="230"/>
      <c r="P107" s="231"/>
      <c r="Q107" s="231"/>
      <c r="R107" s="223"/>
      <c r="S107" s="204"/>
      <c r="T107" s="205"/>
      <c r="U107" s="205"/>
      <c r="V107" s="205"/>
      <c r="W107" s="206"/>
      <c r="X107" s="179" t="s">
        <v>18</v>
      </c>
      <c r="Y107" s="114"/>
      <c r="Z107" s="115"/>
      <c r="AA107" s="101"/>
      <c r="AB107" s="102"/>
      <c r="AC107" s="102"/>
      <c r="AD107" s="102"/>
      <c r="AE107" s="102"/>
      <c r="AF107" s="102"/>
      <c r="AG107" s="103"/>
      <c r="AH107" s="101"/>
      <c r="AI107" s="102"/>
      <c r="AJ107" s="102"/>
      <c r="AK107" s="102"/>
      <c r="AL107" s="102"/>
      <c r="AM107" s="102"/>
      <c r="AN107" s="103"/>
      <c r="AO107" s="101"/>
      <c r="AP107" s="102"/>
      <c r="AQ107" s="102"/>
      <c r="AR107" s="102"/>
      <c r="AS107" s="102"/>
      <c r="AT107" s="102"/>
      <c r="AU107" s="103"/>
      <c r="AV107" s="101"/>
      <c r="AW107" s="102"/>
      <c r="AX107" s="102"/>
      <c r="AY107" s="102"/>
      <c r="AZ107" s="102"/>
      <c r="BA107" s="102"/>
      <c r="BB107" s="103"/>
      <c r="BC107" s="101"/>
      <c r="BD107" s="102"/>
      <c r="BE107" s="104"/>
      <c r="BF107" s="207"/>
      <c r="BG107" s="208"/>
      <c r="BH107" s="209"/>
      <c r="BI107" s="210"/>
      <c r="BJ107" s="198"/>
      <c r="BK107" s="199"/>
      <c r="BL107" s="199"/>
      <c r="BM107" s="199"/>
      <c r="BN107" s="200"/>
    </row>
    <row r="108" spans="2:66" ht="20.25" customHeight="1" x14ac:dyDescent="0.4">
      <c r="B108" s="215"/>
      <c r="C108" s="217"/>
      <c r="D108" s="221"/>
      <c r="E108" s="219"/>
      <c r="F108" s="220"/>
      <c r="G108" s="224"/>
      <c r="H108" s="225"/>
      <c r="I108" s="191"/>
      <c r="J108" s="192">
        <f>G107</f>
        <v>0</v>
      </c>
      <c r="K108" s="191"/>
      <c r="L108" s="192">
        <f>M107</f>
        <v>0</v>
      </c>
      <c r="M108" s="228"/>
      <c r="N108" s="229"/>
      <c r="O108" s="232"/>
      <c r="P108" s="233"/>
      <c r="Q108" s="233"/>
      <c r="R108" s="225"/>
      <c r="S108" s="204"/>
      <c r="T108" s="205"/>
      <c r="U108" s="205"/>
      <c r="V108" s="205"/>
      <c r="W108" s="206"/>
      <c r="X108" s="180" t="s">
        <v>237</v>
      </c>
      <c r="Y108" s="116"/>
      <c r="Z108" s="181"/>
      <c r="AA108" s="166" t="str">
        <f>IF(AA107="","",VLOOKUP(AA107,シフト記号表!$C$6:$L$47,10,FALSE))</f>
        <v/>
      </c>
      <c r="AB108" s="167" t="str">
        <f>IF(AB107="","",VLOOKUP(AB107,シフト記号表!$C$6:$L$47,10,FALSE))</f>
        <v/>
      </c>
      <c r="AC108" s="167" t="str">
        <f>IF(AC107="","",VLOOKUP(AC107,シフト記号表!$C$6:$L$47,10,FALSE))</f>
        <v/>
      </c>
      <c r="AD108" s="167" t="str">
        <f>IF(AD107="","",VLOOKUP(AD107,シフト記号表!$C$6:$L$47,10,FALSE))</f>
        <v/>
      </c>
      <c r="AE108" s="167" t="str">
        <f>IF(AE107="","",VLOOKUP(AE107,シフト記号表!$C$6:$L$47,10,FALSE))</f>
        <v/>
      </c>
      <c r="AF108" s="167" t="str">
        <f>IF(AF107="","",VLOOKUP(AF107,シフト記号表!$C$6:$L$47,10,FALSE))</f>
        <v/>
      </c>
      <c r="AG108" s="168" t="str">
        <f>IF(AG107="","",VLOOKUP(AG107,シフト記号表!$C$6:$L$47,10,FALSE))</f>
        <v/>
      </c>
      <c r="AH108" s="166" t="str">
        <f>IF(AH107="","",VLOOKUP(AH107,シフト記号表!$C$6:$L$47,10,FALSE))</f>
        <v/>
      </c>
      <c r="AI108" s="167" t="str">
        <f>IF(AI107="","",VLOOKUP(AI107,シフト記号表!$C$6:$L$47,10,FALSE))</f>
        <v/>
      </c>
      <c r="AJ108" s="167" t="str">
        <f>IF(AJ107="","",VLOOKUP(AJ107,シフト記号表!$C$6:$L$47,10,FALSE))</f>
        <v/>
      </c>
      <c r="AK108" s="167" t="str">
        <f>IF(AK107="","",VLOOKUP(AK107,シフト記号表!$C$6:$L$47,10,FALSE))</f>
        <v/>
      </c>
      <c r="AL108" s="167" t="str">
        <f>IF(AL107="","",VLOOKUP(AL107,シフト記号表!$C$6:$L$47,10,FALSE))</f>
        <v/>
      </c>
      <c r="AM108" s="167" t="str">
        <f>IF(AM107="","",VLOOKUP(AM107,シフト記号表!$C$6:$L$47,10,FALSE))</f>
        <v/>
      </c>
      <c r="AN108" s="168" t="str">
        <f>IF(AN107="","",VLOOKUP(AN107,シフト記号表!$C$6:$L$47,10,FALSE))</f>
        <v/>
      </c>
      <c r="AO108" s="166" t="str">
        <f>IF(AO107="","",VLOOKUP(AO107,シフト記号表!$C$6:$L$47,10,FALSE))</f>
        <v/>
      </c>
      <c r="AP108" s="167" t="str">
        <f>IF(AP107="","",VLOOKUP(AP107,シフト記号表!$C$6:$L$47,10,FALSE))</f>
        <v/>
      </c>
      <c r="AQ108" s="167" t="str">
        <f>IF(AQ107="","",VLOOKUP(AQ107,シフト記号表!$C$6:$L$47,10,FALSE))</f>
        <v/>
      </c>
      <c r="AR108" s="167" t="str">
        <f>IF(AR107="","",VLOOKUP(AR107,シフト記号表!$C$6:$L$47,10,FALSE))</f>
        <v/>
      </c>
      <c r="AS108" s="167" t="str">
        <f>IF(AS107="","",VLOOKUP(AS107,シフト記号表!$C$6:$L$47,10,FALSE))</f>
        <v/>
      </c>
      <c r="AT108" s="167" t="str">
        <f>IF(AT107="","",VLOOKUP(AT107,シフト記号表!$C$6:$L$47,10,FALSE))</f>
        <v/>
      </c>
      <c r="AU108" s="168" t="str">
        <f>IF(AU107="","",VLOOKUP(AU107,シフト記号表!$C$6:$L$47,10,FALSE))</f>
        <v/>
      </c>
      <c r="AV108" s="166" t="str">
        <f>IF(AV107="","",VLOOKUP(AV107,シフト記号表!$C$6:$L$47,10,FALSE))</f>
        <v/>
      </c>
      <c r="AW108" s="167" t="str">
        <f>IF(AW107="","",VLOOKUP(AW107,シフト記号表!$C$6:$L$47,10,FALSE))</f>
        <v/>
      </c>
      <c r="AX108" s="167" t="str">
        <f>IF(AX107="","",VLOOKUP(AX107,シフト記号表!$C$6:$L$47,10,FALSE))</f>
        <v/>
      </c>
      <c r="AY108" s="167" t="str">
        <f>IF(AY107="","",VLOOKUP(AY107,シフト記号表!$C$6:$L$47,10,FALSE))</f>
        <v/>
      </c>
      <c r="AZ108" s="167" t="str">
        <f>IF(AZ107="","",VLOOKUP(AZ107,シフト記号表!$C$6:$L$47,10,FALSE))</f>
        <v/>
      </c>
      <c r="BA108" s="167" t="str">
        <f>IF(BA107="","",VLOOKUP(BA107,シフト記号表!$C$6:$L$47,10,FALSE))</f>
        <v/>
      </c>
      <c r="BB108" s="168" t="str">
        <f>IF(BB107="","",VLOOKUP(BB107,シフト記号表!$C$6:$L$47,10,FALSE))</f>
        <v/>
      </c>
      <c r="BC108" s="166" t="str">
        <f>IF(BC107="","",VLOOKUP(BC107,シフト記号表!$C$6:$L$47,10,FALSE))</f>
        <v/>
      </c>
      <c r="BD108" s="167" t="str">
        <f>IF(BD107="","",VLOOKUP(BD107,シフト記号表!$C$6:$L$47,10,FALSE))</f>
        <v/>
      </c>
      <c r="BE108" s="167" t="str">
        <f>IF(BE107="","",VLOOKUP(BE107,シフト記号表!$C$6:$L$47,10,FALSE))</f>
        <v/>
      </c>
      <c r="BF108" s="211">
        <f>IF($BI$3="４週",SUM(AA108:BB108),IF($BI$3="暦月",SUM(AA108:BE108),""))</f>
        <v>0</v>
      </c>
      <c r="BG108" s="212"/>
      <c r="BH108" s="213">
        <f>IF($BI$3="４週",BF108/4,IF($BI$3="暦月",(BF108/($BI$8/7)),""))</f>
        <v>0</v>
      </c>
      <c r="BI108" s="212"/>
      <c r="BJ108" s="201"/>
      <c r="BK108" s="202"/>
      <c r="BL108" s="202"/>
      <c r="BM108" s="202"/>
      <c r="BN108" s="203"/>
    </row>
    <row r="109" spans="2:66" ht="20.25" customHeight="1" x14ac:dyDescent="0.4">
      <c r="B109" s="214">
        <f>B107+1</f>
        <v>47</v>
      </c>
      <c r="C109" s="216"/>
      <c r="D109" s="218"/>
      <c r="E109" s="219"/>
      <c r="F109" s="220"/>
      <c r="G109" s="222"/>
      <c r="H109" s="223"/>
      <c r="I109" s="156"/>
      <c r="J109" s="157"/>
      <c r="K109" s="156"/>
      <c r="L109" s="157"/>
      <c r="M109" s="226"/>
      <c r="N109" s="227"/>
      <c r="O109" s="230"/>
      <c r="P109" s="231"/>
      <c r="Q109" s="231"/>
      <c r="R109" s="223"/>
      <c r="S109" s="204"/>
      <c r="T109" s="205"/>
      <c r="U109" s="205"/>
      <c r="V109" s="205"/>
      <c r="W109" s="206"/>
      <c r="X109" s="179" t="s">
        <v>18</v>
      </c>
      <c r="Y109" s="114"/>
      <c r="Z109" s="115"/>
      <c r="AA109" s="101"/>
      <c r="AB109" s="102"/>
      <c r="AC109" s="102"/>
      <c r="AD109" s="102"/>
      <c r="AE109" s="102"/>
      <c r="AF109" s="102"/>
      <c r="AG109" s="103"/>
      <c r="AH109" s="101"/>
      <c r="AI109" s="102"/>
      <c r="AJ109" s="102"/>
      <c r="AK109" s="102"/>
      <c r="AL109" s="102"/>
      <c r="AM109" s="102"/>
      <c r="AN109" s="103"/>
      <c r="AO109" s="101"/>
      <c r="AP109" s="102"/>
      <c r="AQ109" s="102"/>
      <c r="AR109" s="102"/>
      <c r="AS109" s="102"/>
      <c r="AT109" s="102"/>
      <c r="AU109" s="103"/>
      <c r="AV109" s="101"/>
      <c r="AW109" s="102"/>
      <c r="AX109" s="102"/>
      <c r="AY109" s="102"/>
      <c r="AZ109" s="102"/>
      <c r="BA109" s="102"/>
      <c r="BB109" s="103"/>
      <c r="BC109" s="101"/>
      <c r="BD109" s="102"/>
      <c r="BE109" s="104"/>
      <c r="BF109" s="207"/>
      <c r="BG109" s="208"/>
      <c r="BH109" s="209"/>
      <c r="BI109" s="210"/>
      <c r="BJ109" s="198"/>
      <c r="BK109" s="199"/>
      <c r="BL109" s="199"/>
      <c r="BM109" s="199"/>
      <c r="BN109" s="200"/>
    </row>
    <row r="110" spans="2:66" ht="20.25" customHeight="1" x14ac:dyDescent="0.4">
      <c r="B110" s="215"/>
      <c r="C110" s="217"/>
      <c r="D110" s="221"/>
      <c r="E110" s="219"/>
      <c r="F110" s="220"/>
      <c r="G110" s="224"/>
      <c r="H110" s="225"/>
      <c r="I110" s="191"/>
      <c r="J110" s="192">
        <f>G109</f>
        <v>0</v>
      </c>
      <c r="K110" s="191"/>
      <c r="L110" s="192">
        <f>M109</f>
        <v>0</v>
      </c>
      <c r="M110" s="228"/>
      <c r="N110" s="229"/>
      <c r="O110" s="232"/>
      <c r="P110" s="233"/>
      <c r="Q110" s="233"/>
      <c r="R110" s="225"/>
      <c r="S110" s="204"/>
      <c r="T110" s="205"/>
      <c r="U110" s="205"/>
      <c r="V110" s="205"/>
      <c r="W110" s="206"/>
      <c r="X110" s="180" t="s">
        <v>237</v>
      </c>
      <c r="Y110" s="116"/>
      <c r="Z110" s="181"/>
      <c r="AA110" s="166" t="str">
        <f>IF(AA109="","",VLOOKUP(AA109,シフト記号表!$C$6:$L$47,10,FALSE))</f>
        <v/>
      </c>
      <c r="AB110" s="167" t="str">
        <f>IF(AB109="","",VLOOKUP(AB109,シフト記号表!$C$6:$L$47,10,FALSE))</f>
        <v/>
      </c>
      <c r="AC110" s="167" t="str">
        <f>IF(AC109="","",VLOOKUP(AC109,シフト記号表!$C$6:$L$47,10,FALSE))</f>
        <v/>
      </c>
      <c r="AD110" s="167" t="str">
        <f>IF(AD109="","",VLOOKUP(AD109,シフト記号表!$C$6:$L$47,10,FALSE))</f>
        <v/>
      </c>
      <c r="AE110" s="167" t="str">
        <f>IF(AE109="","",VLOOKUP(AE109,シフト記号表!$C$6:$L$47,10,FALSE))</f>
        <v/>
      </c>
      <c r="AF110" s="167" t="str">
        <f>IF(AF109="","",VLOOKUP(AF109,シフト記号表!$C$6:$L$47,10,FALSE))</f>
        <v/>
      </c>
      <c r="AG110" s="168" t="str">
        <f>IF(AG109="","",VLOOKUP(AG109,シフト記号表!$C$6:$L$47,10,FALSE))</f>
        <v/>
      </c>
      <c r="AH110" s="166" t="str">
        <f>IF(AH109="","",VLOOKUP(AH109,シフト記号表!$C$6:$L$47,10,FALSE))</f>
        <v/>
      </c>
      <c r="AI110" s="167" t="str">
        <f>IF(AI109="","",VLOOKUP(AI109,シフト記号表!$C$6:$L$47,10,FALSE))</f>
        <v/>
      </c>
      <c r="AJ110" s="167" t="str">
        <f>IF(AJ109="","",VLOOKUP(AJ109,シフト記号表!$C$6:$L$47,10,FALSE))</f>
        <v/>
      </c>
      <c r="AK110" s="167" t="str">
        <f>IF(AK109="","",VLOOKUP(AK109,シフト記号表!$C$6:$L$47,10,FALSE))</f>
        <v/>
      </c>
      <c r="AL110" s="167" t="str">
        <f>IF(AL109="","",VLOOKUP(AL109,シフト記号表!$C$6:$L$47,10,FALSE))</f>
        <v/>
      </c>
      <c r="AM110" s="167" t="str">
        <f>IF(AM109="","",VLOOKUP(AM109,シフト記号表!$C$6:$L$47,10,FALSE))</f>
        <v/>
      </c>
      <c r="AN110" s="168" t="str">
        <f>IF(AN109="","",VLOOKUP(AN109,シフト記号表!$C$6:$L$47,10,FALSE))</f>
        <v/>
      </c>
      <c r="AO110" s="166" t="str">
        <f>IF(AO109="","",VLOOKUP(AO109,シフト記号表!$C$6:$L$47,10,FALSE))</f>
        <v/>
      </c>
      <c r="AP110" s="167" t="str">
        <f>IF(AP109="","",VLOOKUP(AP109,シフト記号表!$C$6:$L$47,10,FALSE))</f>
        <v/>
      </c>
      <c r="AQ110" s="167" t="str">
        <f>IF(AQ109="","",VLOOKUP(AQ109,シフト記号表!$C$6:$L$47,10,FALSE))</f>
        <v/>
      </c>
      <c r="AR110" s="167" t="str">
        <f>IF(AR109="","",VLOOKUP(AR109,シフト記号表!$C$6:$L$47,10,FALSE))</f>
        <v/>
      </c>
      <c r="AS110" s="167" t="str">
        <f>IF(AS109="","",VLOOKUP(AS109,シフト記号表!$C$6:$L$47,10,FALSE))</f>
        <v/>
      </c>
      <c r="AT110" s="167" t="str">
        <f>IF(AT109="","",VLOOKUP(AT109,シフト記号表!$C$6:$L$47,10,FALSE))</f>
        <v/>
      </c>
      <c r="AU110" s="168" t="str">
        <f>IF(AU109="","",VLOOKUP(AU109,シフト記号表!$C$6:$L$47,10,FALSE))</f>
        <v/>
      </c>
      <c r="AV110" s="166" t="str">
        <f>IF(AV109="","",VLOOKUP(AV109,シフト記号表!$C$6:$L$47,10,FALSE))</f>
        <v/>
      </c>
      <c r="AW110" s="167" t="str">
        <f>IF(AW109="","",VLOOKUP(AW109,シフト記号表!$C$6:$L$47,10,FALSE))</f>
        <v/>
      </c>
      <c r="AX110" s="167" t="str">
        <f>IF(AX109="","",VLOOKUP(AX109,シフト記号表!$C$6:$L$47,10,FALSE))</f>
        <v/>
      </c>
      <c r="AY110" s="167" t="str">
        <f>IF(AY109="","",VLOOKUP(AY109,シフト記号表!$C$6:$L$47,10,FALSE))</f>
        <v/>
      </c>
      <c r="AZ110" s="167" t="str">
        <f>IF(AZ109="","",VLOOKUP(AZ109,シフト記号表!$C$6:$L$47,10,FALSE))</f>
        <v/>
      </c>
      <c r="BA110" s="167" t="str">
        <f>IF(BA109="","",VLOOKUP(BA109,シフト記号表!$C$6:$L$47,10,FALSE))</f>
        <v/>
      </c>
      <c r="BB110" s="168" t="str">
        <f>IF(BB109="","",VLOOKUP(BB109,シフト記号表!$C$6:$L$47,10,FALSE))</f>
        <v/>
      </c>
      <c r="BC110" s="166" t="str">
        <f>IF(BC109="","",VLOOKUP(BC109,シフト記号表!$C$6:$L$47,10,FALSE))</f>
        <v/>
      </c>
      <c r="BD110" s="167" t="str">
        <f>IF(BD109="","",VLOOKUP(BD109,シフト記号表!$C$6:$L$47,10,FALSE))</f>
        <v/>
      </c>
      <c r="BE110" s="167" t="str">
        <f>IF(BE109="","",VLOOKUP(BE109,シフト記号表!$C$6:$L$47,10,FALSE))</f>
        <v/>
      </c>
      <c r="BF110" s="211">
        <f>IF($BI$3="４週",SUM(AA110:BB110),IF($BI$3="暦月",SUM(AA110:BE110),""))</f>
        <v>0</v>
      </c>
      <c r="BG110" s="212"/>
      <c r="BH110" s="213">
        <f>IF($BI$3="４週",BF110/4,IF($BI$3="暦月",(BF110/($BI$8/7)),""))</f>
        <v>0</v>
      </c>
      <c r="BI110" s="212"/>
      <c r="BJ110" s="201"/>
      <c r="BK110" s="202"/>
      <c r="BL110" s="202"/>
      <c r="BM110" s="202"/>
      <c r="BN110" s="203"/>
    </row>
    <row r="111" spans="2:66" ht="20.25" customHeight="1" x14ac:dyDescent="0.4">
      <c r="B111" s="214">
        <f>B109+1</f>
        <v>48</v>
      </c>
      <c r="C111" s="216"/>
      <c r="D111" s="218"/>
      <c r="E111" s="219"/>
      <c r="F111" s="220"/>
      <c r="G111" s="222"/>
      <c r="H111" s="223"/>
      <c r="I111" s="156"/>
      <c r="J111" s="157"/>
      <c r="K111" s="156"/>
      <c r="L111" s="157"/>
      <c r="M111" s="226"/>
      <c r="N111" s="227"/>
      <c r="O111" s="230"/>
      <c r="P111" s="231"/>
      <c r="Q111" s="231"/>
      <c r="R111" s="223"/>
      <c r="S111" s="204"/>
      <c r="T111" s="205"/>
      <c r="U111" s="205"/>
      <c r="V111" s="205"/>
      <c r="W111" s="206"/>
      <c r="X111" s="179" t="s">
        <v>18</v>
      </c>
      <c r="Y111" s="114"/>
      <c r="Z111" s="115"/>
      <c r="AA111" s="101"/>
      <c r="AB111" s="102"/>
      <c r="AC111" s="102"/>
      <c r="AD111" s="102"/>
      <c r="AE111" s="102"/>
      <c r="AF111" s="102"/>
      <c r="AG111" s="103"/>
      <c r="AH111" s="101"/>
      <c r="AI111" s="102"/>
      <c r="AJ111" s="102"/>
      <c r="AK111" s="102"/>
      <c r="AL111" s="102"/>
      <c r="AM111" s="102"/>
      <c r="AN111" s="103"/>
      <c r="AO111" s="101"/>
      <c r="AP111" s="102"/>
      <c r="AQ111" s="102"/>
      <c r="AR111" s="102"/>
      <c r="AS111" s="102"/>
      <c r="AT111" s="102"/>
      <c r="AU111" s="103"/>
      <c r="AV111" s="101"/>
      <c r="AW111" s="102"/>
      <c r="AX111" s="102"/>
      <c r="AY111" s="102"/>
      <c r="AZ111" s="102"/>
      <c r="BA111" s="102"/>
      <c r="BB111" s="103"/>
      <c r="BC111" s="101"/>
      <c r="BD111" s="102"/>
      <c r="BE111" s="104"/>
      <c r="BF111" s="207"/>
      <c r="BG111" s="208"/>
      <c r="BH111" s="209"/>
      <c r="BI111" s="210"/>
      <c r="BJ111" s="198"/>
      <c r="BK111" s="199"/>
      <c r="BL111" s="199"/>
      <c r="BM111" s="199"/>
      <c r="BN111" s="200"/>
    </row>
    <row r="112" spans="2:66" ht="20.25" customHeight="1" x14ac:dyDescent="0.4">
      <c r="B112" s="215"/>
      <c r="C112" s="217"/>
      <c r="D112" s="221"/>
      <c r="E112" s="219"/>
      <c r="F112" s="220"/>
      <c r="G112" s="224"/>
      <c r="H112" s="225"/>
      <c r="I112" s="191"/>
      <c r="J112" s="192">
        <f>G111</f>
        <v>0</v>
      </c>
      <c r="K112" s="191"/>
      <c r="L112" s="192">
        <f>M111</f>
        <v>0</v>
      </c>
      <c r="M112" s="228"/>
      <c r="N112" s="229"/>
      <c r="O112" s="232"/>
      <c r="P112" s="233"/>
      <c r="Q112" s="233"/>
      <c r="R112" s="225"/>
      <c r="S112" s="204"/>
      <c r="T112" s="205"/>
      <c r="U112" s="205"/>
      <c r="V112" s="205"/>
      <c r="W112" s="206"/>
      <c r="X112" s="180" t="s">
        <v>237</v>
      </c>
      <c r="Y112" s="116"/>
      <c r="Z112" s="181"/>
      <c r="AA112" s="166" t="str">
        <f>IF(AA111="","",VLOOKUP(AA111,シフト記号表!$C$6:$L$47,10,FALSE))</f>
        <v/>
      </c>
      <c r="AB112" s="167" t="str">
        <f>IF(AB111="","",VLOOKUP(AB111,シフト記号表!$C$6:$L$47,10,FALSE))</f>
        <v/>
      </c>
      <c r="AC112" s="167" t="str">
        <f>IF(AC111="","",VLOOKUP(AC111,シフト記号表!$C$6:$L$47,10,FALSE))</f>
        <v/>
      </c>
      <c r="AD112" s="167" t="str">
        <f>IF(AD111="","",VLOOKUP(AD111,シフト記号表!$C$6:$L$47,10,FALSE))</f>
        <v/>
      </c>
      <c r="AE112" s="167" t="str">
        <f>IF(AE111="","",VLOOKUP(AE111,シフト記号表!$C$6:$L$47,10,FALSE))</f>
        <v/>
      </c>
      <c r="AF112" s="167" t="str">
        <f>IF(AF111="","",VLOOKUP(AF111,シフト記号表!$C$6:$L$47,10,FALSE))</f>
        <v/>
      </c>
      <c r="AG112" s="168" t="str">
        <f>IF(AG111="","",VLOOKUP(AG111,シフト記号表!$C$6:$L$47,10,FALSE))</f>
        <v/>
      </c>
      <c r="AH112" s="166" t="str">
        <f>IF(AH111="","",VLOOKUP(AH111,シフト記号表!$C$6:$L$47,10,FALSE))</f>
        <v/>
      </c>
      <c r="AI112" s="167" t="str">
        <f>IF(AI111="","",VLOOKUP(AI111,シフト記号表!$C$6:$L$47,10,FALSE))</f>
        <v/>
      </c>
      <c r="AJ112" s="167" t="str">
        <f>IF(AJ111="","",VLOOKUP(AJ111,シフト記号表!$C$6:$L$47,10,FALSE))</f>
        <v/>
      </c>
      <c r="AK112" s="167" t="str">
        <f>IF(AK111="","",VLOOKUP(AK111,シフト記号表!$C$6:$L$47,10,FALSE))</f>
        <v/>
      </c>
      <c r="AL112" s="167" t="str">
        <f>IF(AL111="","",VLOOKUP(AL111,シフト記号表!$C$6:$L$47,10,FALSE))</f>
        <v/>
      </c>
      <c r="AM112" s="167" t="str">
        <f>IF(AM111="","",VLOOKUP(AM111,シフト記号表!$C$6:$L$47,10,FALSE))</f>
        <v/>
      </c>
      <c r="AN112" s="168" t="str">
        <f>IF(AN111="","",VLOOKUP(AN111,シフト記号表!$C$6:$L$47,10,FALSE))</f>
        <v/>
      </c>
      <c r="AO112" s="166" t="str">
        <f>IF(AO111="","",VLOOKUP(AO111,シフト記号表!$C$6:$L$47,10,FALSE))</f>
        <v/>
      </c>
      <c r="AP112" s="167" t="str">
        <f>IF(AP111="","",VLOOKUP(AP111,シフト記号表!$C$6:$L$47,10,FALSE))</f>
        <v/>
      </c>
      <c r="AQ112" s="167" t="str">
        <f>IF(AQ111="","",VLOOKUP(AQ111,シフト記号表!$C$6:$L$47,10,FALSE))</f>
        <v/>
      </c>
      <c r="AR112" s="167" t="str">
        <f>IF(AR111="","",VLOOKUP(AR111,シフト記号表!$C$6:$L$47,10,FALSE))</f>
        <v/>
      </c>
      <c r="AS112" s="167" t="str">
        <f>IF(AS111="","",VLOOKUP(AS111,シフト記号表!$C$6:$L$47,10,FALSE))</f>
        <v/>
      </c>
      <c r="AT112" s="167" t="str">
        <f>IF(AT111="","",VLOOKUP(AT111,シフト記号表!$C$6:$L$47,10,FALSE))</f>
        <v/>
      </c>
      <c r="AU112" s="168" t="str">
        <f>IF(AU111="","",VLOOKUP(AU111,シフト記号表!$C$6:$L$47,10,FALSE))</f>
        <v/>
      </c>
      <c r="AV112" s="166" t="str">
        <f>IF(AV111="","",VLOOKUP(AV111,シフト記号表!$C$6:$L$47,10,FALSE))</f>
        <v/>
      </c>
      <c r="AW112" s="167" t="str">
        <f>IF(AW111="","",VLOOKUP(AW111,シフト記号表!$C$6:$L$47,10,FALSE))</f>
        <v/>
      </c>
      <c r="AX112" s="167" t="str">
        <f>IF(AX111="","",VLOOKUP(AX111,シフト記号表!$C$6:$L$47,10,FALSE))</f>
        <v/>
      </c>
      <c r="AY112" s="167" t="str">
        <f>IF(AY111="","",VLOOKUP(AY111,シフト記号表!$C$6:$L$47,10,FALSE))</f>
        <v/>
      </c>
      <c r="AZ112" s="167" t="str">
        <f>IF(AZ111="","",VLOOKUP(AZ111,シフト記号表!$C$6:$L$47,10,FALSE))</f>
        <v/>
      </c>
      <c r="BA112" s="167" t="str">
        <f>IF(BA111="","",VLOOKUP(BA111,シフト記号表!$C$6:$L$47,10,FALSE))</f>
        <v/>
      </c>
      <c r="BB112" s="168" t="str">
        <f>IF(BB111="","",VLOOKUP(BB111,シフト記号表!$C$6:$L$47,10,FALSE))</f>
        <v/>
      </c>
      <c r="BC112" s="166" t="str">
        <f>IF(BC111="","",VLOOKUP(BC111,シフト記号表!$C$6:$L$47,10,FALSE))</f>
        <v/>
      </c>
      <c r="BD112" s="167" t="str">
        <f>IF(BD111="","",VLOOKUP(BD111,シフト記号表!$C$6:$L$47,10,FALSE))</f>
        <v/>
      </c>
      <c r="BE112" s="167" t="str">
        <f>IF(BE111="","",VLOOKUP(BE111,シフト記号表!$C$6:$L$47,10,FALSE))</f>
        <v/>
      </c>
      <c r="BF112" s="211">
        <f>IF($BI$3="４週",SUM(AA112:BB112),IF($BI$3="暦月",SUM(AA112:BE112),""))</f>
        <v>0</v>
      </c>
      <c r="BG112" s="212"/>
      <c r="BH112" s="213">
        <f>IF($BI$3="４週",BF112/4,IF($BI$3="暦月",(BF112/($BI$8/7)),""))</f>
        <v>0</v>
      </c>
      <c r="BI112" s="212"/>
      <c r="BJ112" s="201"/>
      <c r="BK112" s="202"/>
      <c r="BL112" s="202"/>
      <c r="BM112" s="202"/>
      <c r="BN112" s="203"/>
    </row>
    <row r="113" spans="2:66" ht="20.25" customHeight="1" x14ac:dyDescent="0.4">
      <c r="B113" s="214">
        <f>B111+1</f>
        <v>49</v>
      </c>
      <c r="C113" s="216"/>
      <c r="D113" s="218"/>
      <c r="E113" s="219"/>
      <c r="F113" s="220"/>
      <c r="G113" s="222"/>
      <c r="H113" s="223"/>
      <c r="I113" s="156"/>
      <c r="J113" s="157"/>
      <c r="K113" s="156"/>
      <c r="L113" s="157"/>
      <c r="M113" s="226"/>
      <c r="N113" s="227"/>
      <c r="O113" s="230"/>
      <c r="P113" s="231"/>
      <c r="Q113" s="231"/>
      <c r="R113" s="223"/>
      <c r="S113" s="204"/>
      <c r="T113" s="205"/>
      <c r="U113" s="205"/>
      <c r="V113" s="205"/>
      <c r="W113" s="206"/>
      <c r="X113" s="179" t="s">
        <v>18</v>
      </c>
      <c r="Y113" s="114"/>
      <c r="Z113" s="115"/>
      <c r="AA113" s="101"/>
      <c r="AB113" s="102"/>
      <c r="AC113" s="102"/>
      <c r="AD113" s="102"/>
      <c r="AE113" s="102"/>
      <c r="AF113" s="102"/>
      <c r="AG113" s="103"/>
      <c r="AH113" s="101"/>
      <c r="AI113" s="102"/>
      <c r="AJ113" s="102"/>
      <c r="AK113" s="102"/>
      <c r="AL113" s="102"/>
      <c r="AM113" s="102"/>
      <c r="AN113" s="103"/>
      <c r="AO113" s="101"/>
      <c r="AP113" s="102"/>
      <c r="AQ113" s="102"/>
      <c r="AR113" s="102"/>
      <c r="AS113" s="102"/>
      <c r="AT113" s="102"/>
      <c r="AU113" s="103"/>
      <c r="AV113" s="101"/>
      <c r="AW113" s="102"/>
      <c r="AX113" s="102"/>
      <c r="AY113" s="102"/>
      <c r="AZ113" s="102"/>
      <c r="BA113" s="102"/>
      <c r="BB113" s="103"/>
      <c r="BC113" s="101"/>
      <c r="BD113" s="102"/>
      <c r="BE113" s="104"/>
      <c r="BF113" s="207"/>
      <c r="BG113" s="208"/>
      <c r="BH113" s="209"/>
      <c r="BI113" s="210"/>
      <c r="BJ113" s="198"/>
      <c r="BK113" s="199"/>
      <c r="BL113" s="199"/>
      <c r="BM113" s="199"/>
      <c r="BN113" s="200"/>
    </row>
    <row r="114" spans="2:66" ht="20.25" customHeight="1" x14ac:dyDescent="0.4">
      <c r="B114" s="215"/>
      <c r="C114" s="217"/>
      <c r="D114" s="221"/>
      <c r="E114" s="219"/>
      <c r="F114" s="220"/>
      <c r="G114" s="224"/>
      <c r="H114" s="225"/>
      <c r="I114" s="191"/>
      <c r="J114" s="192">
        <f>G113</f>
        <v>0</v>
      </c>
      <c r="K114" s="191"/>
      <c r="L114" s="192">
        <f>M113</f>
        <v>0</v>
      </c>
      <c r="M114" s="228"/>
      <c r="N114" s="229"/>
      <c r="O114" s="232"/>
      <c r="P114" s="233"/>
      <c r="Q114" s="233"/>
      <c r="R114" s="225"/>
      <c r="S114" s="204"/>
      <c r="T114" s="205"/>
      <c r="U114" s="205"/>
      <c r="V114" s="205"/>
      <c r="W114" s="206"/>
      <c r="X114" s="180" t="s">
        <v>237</v>
      </c>
      <c r="Y114" s="116"/>
      <c r="Z114" s="181"/>
      <c r="AA114" s="166" t="str">
        <f>IF(AA113="","",VLOOKUP(AA113,シフト記号表!$C$6:$L$47,10,FALSE))</f>
        <v/>
      </c>
      <c r="AB114" s="167" t="str">
        <f>IF(AB113="","",VLOOKUP(AB113,シフト記号表!$C$6:$L$47,10,FALSE))</f>
        <v/>
      </c>
      <c r="AC114" s="167" t="str">
        <f>IF(AC113="","",VLOOKUP(AC113,シフト記号表!$C$6:$L$47,10,FALSE))</f>
        <v/>
      </c>
      <c r="AD114" s="167" t="str">
        <f>IF(AD113="","",VLOOKUP(AD113,シフト記号表!$C$6:$L$47,10,FALSE))</f>
        <v/>
      </c>
      <c r="AE114" s="167" t="str">
        <f>IF(AE113="","",VLOOKUP(AE113,シフト記号表!$C$6:$L$47,10,FALSE))</f>
        <v/>
      </c>
      <c r="AF114" s="167" t="str">
        <f>IF(AF113="","",VLOOKUP(AF113,シフト記号表!$C$6:$L$47,10,FALSE))</f>
        <v/>
      </c>
      <c r="AG114" s="168" t="str">
        <f>IF(AG113="","",VLOOKUP(AG113,シフト記号表!$C$6:$L$47,10,FALSE))</f>
        <v/>
      </c>
      <c r="AH114" s="166" t="str">
        <f>IF(AH113="","",VLOOKUP(AH113,シフト記号表!$C$6:$L$47,10,FALSE))</f>
        <v/>
      </c>
      <c r="AI114" s="167" t="str">
        <f>IF(AI113="","",VLOOKUP(AI113,シフト記号表!$C$6:$L$47,10,FALSE))</f>
        <v/>
      </c>
      <c r="AJ114" s="167" t="str">
        <f>IF(AJ113="","",VLOOKUP(AJ113,シフト記号表!$C$6:$L$47,10,FALSE))</f>
        <v/>
      </c>
      <c r="AK114" s="167" t="str">
        <f>IF(AK113="","",VLOOKUP(AK113,シフト記号表!$C$6:$L$47,10,FALSE))</f>
        <v/>
      </c>
      <c r="AL114" s="167" t="str">
        <f>IF(AL113="","",VLOOKUP(AL113,シフト記号表!$C$6:$L$47,10,FALSE))</f>
        <v/>
      </c>
      <c r="AM114" s="167" t="str">
        <f>IF(AM113="","",VLOOKUP(AM113,シフト記号表!$C$6:$L$47,10,FALSE))</f>
        <v/>
      </c>
      <c r="AN114" s="168" t="str">
        <f>IF(AN113="","",VLOOKUP(AN113,シフト記号表!$C$6:$L$47,10,FALSE))</f>
        <v/>
      </c>
      <c r="AO114" s="166" t="str">
        <f>IF(AO113="","",VLOOKUP(AO113,シフト記号表!$C$6:$L$47,10,FALSE))</f>
        <v/>
      </c>
      <c r="AP114" s="167" t="str">
        <f>IF(AP113="","",VLOOKUP(AP113,シフト記号表!$C$6:$L$47,10,FALSE))</f>
        <v/>
      </c>
      <c r="AQ114" s="167" t="str">
        <f>IF(AQ113="","",VLOOKUP(AQ113,シフト記号表!$C$6:$L$47,10,FALSE))</f>
        <v/>
      </c>
      <c r="AR114" s="167" t="str">
        <f>IF(AR113="","",VLOOKUP(AR113,シフト記号表!$C$6:$L$47,10,FALSE))</f>
        <v/>
      </c>
      <c r="AS114" s="167" t="str">
        <f>IF(AS113="","",VLOOKUP(AS113,シフト記号表!$C$6:$L$47,10,FALSE))</f>
        <v/>
      </c>
      <c r="AT114" s="167" t="str">
        <f>IF(AT113="","",VLOOKUP(AT113,シフト記号表!$C$6:$L$47,10,FALSE))</f>
        <v/>
      </c>
      <c r="AU114" s="168" t="str">
        <f>IF(AU113="","",VLOOKUP(AU113,シフト記号表!$C$6:$L$47,10,FALSE))</f>
        <v/>
      </c>
      <c r="AV114" s="166" t="str">
        <f>IF(AV113="","",VLOOKUP(AV113,シフト記号表!$C$6:$L$47,10,FALSE))</f>
        <v/>
      </c>
      <c r="AW114" s="167" t="str">
        <f>IF(AW113="","",VLOOKUP(AW113,シフト記号表!$C$6:$L$47,10,FALSE))</f>
        <v/>
      </c>
      <c r="AX114" s="167" t="str">
        <f>IF(AX113="","",VLOOKUP(AX113,シフト記号表!$C$6:$L$47,10,FALSE))</f>
        <v/>
      </c>
      <c r="AY114" s="167" t="str">
        <f>IF(AY113="","",VLOOKUP(AY113,シフト記号表!$C$6:$L$47,10,FALSE))</f>
        <v/>
      </c>
      <c r="AZ114" s="167" t="str">
        <f>IF(AZ113="","",VLOOKUP(AZ113,シフト記号表!$C$6:$L$47,10,FALSE))</f>
        <v/>
      </c>
      <c r="BA114" s="167" t="str">
        <f>IF(BA113="","",VLOOKUP(BA113,シフト記号表!$C$6:$L$47,10,FALSE))</f>
        <v/>
      </c>
      <c r="BB114" s="168" t="str">
        <f>IF(BB113="","",VLOOKUP(BB113,シフト記号表!$C$6:$L$47,10,FALSE))</f>
        <v/>
      </c>
      <c r="BC114" s="166" t="str">
        <f>IF(BC113="","",VLOOKUP(BC113,シフト記号表!$C$6:$L$47,10,FALSE))</f>
        <v/>
      </c>
      <c r="BD114" s="167" t="str">
        <f>IF(BD113="","",VLOOKUP(BD113,シフト記号表!$C$6:$L$47,10,FALSE))</f>
        <v/>
      </c>
      <c r="BE114" s="167" t="str">
        <f>IF(BE113="","",VLOOKUP(BE113,シフト記号表!$C$6:$L$47,10,FALSE))</f>
        <v/>
      </c>
      <c r="BF114" s="211">
        <f>IF($BI$3="４週",SUM(AA114:BB114),IF($BI$3="暦月",SUM(AA114:BE114),""))</f>
        <v>0</v>
      </c>
      <c r="BG114" s="212"/>
      <c r="BH114" s="213">
        <f>IF($BI$3="４週",BF114/4,IF($BI$3="暦月",(BF114/($BI$8/7)),""))</f>
        <v>0</v>
      </c>
      <c r="BI114" s="212"/>
      <c r="BJ114" s="201"/>
      <c r="BK114" s="202"/>
      <c r="BL114" s="202"/>
      <c r="BM114" s="202"/>
      <c r="BN114" s="203"/>
    </row>
    <row r="115" spans="2:66" ht="20.25" customHeight="1" x14ac:dyDescent="0.4">
      <c r="B115" s="214">
        <f>B113+1</f>
        <v>50</v>
      </c>
      <c r="C115" s="216"/>
      <c r="D115" s="218"/>
      <c r="E115" s="219"/>
      <c r="F115" s="220"/>
      <c r="G115" s="222"/>
      <c r="H115" s="223"/>
      <c r="I115" s="156"/>
      <c r="J115" s="157"/>
      <c r="K115" s="156"/>
      <c r="L115" s="157"/>
      <c r="M115" s="226"/>
      <c r="N115" s="227"/>
      <c r="O115" s="230"/>
      <c r="P115" s="231"/>
      <c r="Q115" s="231"/>
      <c r="R115" s="223"/>
      <c r="S115" s="204"/>
      <c r="T115" s="205"/>
      <c r="U115" s="205"/>
      <c r="V115" s="205"/>
      <c r="W115" s="206"/>
      <c r="X115" s="179" t="s">
        <v>18</v>
      </c>
      <c r="Y115" s="114"/>
      <c r="Z115" s="115"/>
      <c r="AA115" s="101"/>
      <c r="AB115" s="102"/>
      <c r="AC115" s="102"/>
      <c r="AD115" s="102"/>
      <c r="AE115" s="102"/>
      <c r="AF115" s="102"/>
      <c r="AG115" s="103"/>
      <c r="AH115" s="101"/>
      <c r="AI115" s="102"/>
      <c r="AJ115" s="102"/>
      <c r="AK115" s="102"/>
      <c r="AL115" s="102"/>
      <c r="AM115" s="102"/>
      <c r="AN115" s="103"/>
      <c r="AO115" s="101"/>
      <c r="AP115" s="102"/>
      <c r="AQ115" s="102"/>
      <c r="AR115" s="102"/>
      <c r="AS115" s="102"/>
      <c r="AT115" s="102"/>
      <c r="AU115" s="103"/>
      <c r="AV115" s="101"/>
      <c r="AW115" s="102"/>
      <c r="AX115" s="102"/>
      <c r="AY115" s="102"/>
      <c r="AZ115" s="102"/>
      <c r="BA115" s="102"/>
      <c r="BB115" s="103"/>
      <c r="BC115" s="101"/>
      <c r="BD115" s="102"/>
      <c r="BE115" s="104"/>
      <c r="BF115" s="207"/>
      <c r="BG115" s="208"/>
      <c r="BH115" s="209"/>
      <c r="BI115" s="210"/>
      <c r="BJ115" s="198"/>
      <c r="BK115" s="199"/>
      <c r="BL115" s="199"/>
      <c r="BM115" s="199"/>
      <c r="BN115" s="200"/>
    </row>
    <row r="116" spans="2:66" ht="20.25" customHeight="1" x14ac:dyDescent="0.4">
      <c r="B116" s="215"/>
      <c r="C116" s="217"/>
      <c r="D116" s="221"/>
      <c r="E116" s="219"/>
      <c r="F116" s="220"/>
      <c r="G116" s="224"/>
      <c r="H116" s="225"/>
      <c r="I116" s="191"/>
      <c r="J116" s="192">
        <f>G115</f>
        <v>0</v>
      </c>
      <c r="K116" s="191"/>
      <c r="L116" s="192">
        <f>M115</f>
        <v>0</v>
      </c>
      <c r="M116" s="228"/>
      <c r="N116" s="229"/>
      <c r="O116" s="232"/>
      <c r="P116" s="233"/>
      <c r="Q116" s="233"/>
      <c r="R116" s="225"/>
      <c r="S116" s="204"/>
      <c r="T116" s="205"/>
      <c r="U116" s="205"/>
      <c r="V116" s="205"/>
      <c r="W116" s="206"/>
      <c r="X116" s="180" t="s">
        <v>237</v>
      </c>
      <c r="Y116" s="116"/>
      <c r="Z116" s="181"/>
      <c r="AA116" s="166" t="str">
        <f>IF(AA115="","",VLOOKUP(AA115,シフト記号表!$C$6:$L$47,10,FALSE))</f>
        <v/>
      </c>
      <c r="AB116" s="167" t="str">
        <f>IF(AB115="","",VLOOKUP(AB115,シフト記号表!$C$6:$L$47,10,FALSE))</f>
        <v/>
      </c>
      <c r="AC116" s="167" t="str">
        <f>IF(AC115="","",VLOOKUP(AC115,シフト記号表!$C$6:$L$47,10,FALSE))</f>
        <v/>
      </c>
      <c r="AD116" s="167" t="str">
        <f>IF(AD115="","",VLOOKUP(AD115,シフト記号表!$C$6:$L$47,10,FALSE))</f>
        <v/>
      </c>
      <c r="AE116" s="167" t="str">
        <f>IF(AE115="","",VLOOKUP(AE115,シフト記号表!$C$6:$L$47,10,FALSE))</f>
        <v/>
      </c>
      <c r="AF116" s="167" t="str">
        <f>IF(AF115="","",VLOOKUP(AF115,シフト記号表!$C$6:$L$47,10,FALSE))</f>
        <v/>
      </c>
      <c r="AG116" s="168" t="str">
        <f>IF(AG115="","",VLOOKUP(AG115,シフト記号表!$C$6:$L$47,10,FALSE))</f>
        <v/>
      </c>
      <c r="AH116" s="166" t="str">
        <f>IF(AH115="","",VLOOKUP(AH115,シフト記号表!$C$6:$L$47,10,FALSE))</f>
        <v/>
      </c>
      <c r="AI116" s="167" t="str">
        <f>IF(AI115="","",VLOOKUP(AI115,シフト記号表!$C$6:$L$47,10,FALSE))</f>
        <v/>
      </c>
      <c r="AJ116" s="167" t="str">
        <f>IF(AJ115="","",VLOOKUP(AJ115,シフト記号表!$C$6:$L$47,10,FALSE))</f>
        <v/>
      </c>
      <c r="AK116" s="167" t="str">
        <f>IF(AK115="","",VLOOKUP(AK115,シフト記号表!$C$6:$L$47,10,FALSE))</f>
        <v/>
      </c>
      <c r="AL116" s="167" t="str">
        <f>IF(AL115="","",VLOOKUP(AL115,シフト記号表!$C$6:$L$47,10,FALSE))</f>
        <v/>
      </c>
      <c r="AM116" s="167" t="str">
        <f>IF(AM115="","",VLOOKUP(AM115,シフト記号表!$C$6:$L$47,10,FALSE))</f>
        <v/>
      </c>
      <c r="AN116" s="168" t="str">
        <f>IF(AN115="","",VLOOKUP(AN115,シフト記号表!$C$6:$L$47,10,FALSE))</f>
        <v/>
      </c>
      <c r="AO116" s="166" t="str">
        <f>IF(AO115="","",VLOOKUP(AO115,シフト記号表!$C$6:$L$47,10,FALSE))</f>
        <v/>
      </c>
      <c r="AP116" s="167" t="str">
        <f>IF(AP115="","",VLOOKUP(AP115,シフト記号表!$C$6:$L$47,10,FALSE))</f>
        <v/>
      </c>
      <c r="AQ116" s="167" t="str">
        <f>IF(AQ115="","",VLOOKUP(AQ115,シフト記号表!$C$6:$L$47,10,FALSE))</f>
        <v/>
      </c>
      <c r="AR116" s="167" t="str">
        <f>IF(AR115="","",VLOOKUP(AR115,シフト記号表!$C$6:$L$47,10,FALSE))</f>
        <v/>
      </c>
      <c r="AS116" s="167" t="str">
        <f>IF(AS115="","",VLOOKUP(AS115,シフト記号表!$C$6:$L$47,10,FALSE))</f>
        <v/>
      </c>
      <c r="AT116" s="167" t="str">
        <f>IF(AT115="","",VLOOKUP(AT115,シフト記号表!$C$6:$L$47,10,FALSE))</f>
        <v/>
      </c>
      <c r="AU116" s="168" t="str">
        <f>IF(AU115="","",VLOOKUP(AU115,シフト記号表!$C$6:$L$47,10,FALSE))</f>
        <v/>
      </c>
      <c r="AV116" s="166" t="str">
        <f>IF(AV115="","",VLOOKUP(AV115,シフト記号表!$C$6:$L$47,10,FALSE))</f>
        <v/>
      </c>
      <c r="AW116" s="167" t="str">
        <f>IF(AW115="","",VLOOKUP(AW115,シフト記号表!$C$6:$L$47,10,FALSE))</f>
        <v/>
      </c>
      <c r="AX116" s="167" t="str">
        <f>IF(AX115="","",VLOOKUP(AX115,シフト記号表!$C$6:$L$47,10,FALSE))</f>
        <v/>
      </c>
      <c r="AY116" s="167" t="str">
        <f>IF(AY115="","",VLOOKUP(AY115,シフト記号表!$C$6:$L$47,10,FALSE))</f>
        <v/>
      </c>
      <c r="AZ116" s="167" t="str">
        <f>IF(AZ115="","",VLOOKUP(AZ115,シフト記号表!$C$6:$L$47,10,FALSE))</f>
        <v/>
      </c>
      <c r="BA116" s="167" t="str">
        <f>IF(BA115="","",VLOOKUP(BA115,シフト記号表!$C$6:$L$47,10,FALSE))</f>
        <v/>
      </c>
      <c r="BB116" s="168" t="str">
        <f>IF(BB115="","",VLOOKUP(BB115,シフト記号表!$C$6:$L$47,10,FALSE))</f>
        <v/>
      </c>
      <c r="BC116" s="166" t="str">
        <f>IF(BC115="","",VLOOKUP(BC115,シフト記号表!$C$6:$L$47,10,FALSE))</f>
        <v/>
      </c>
      <c r="BD116" s="167" t="str">
        <f>IF(BD115="","",VLOOKUP(BD115,シフト記号表!$C$6:$L$47,10,FALSE))</f>
        <v/>
      </c>
      <c r="BE116" s="167" t="str">
        <f>IF(BE115="","",VLOOKUP(BE115,シフト記号表!$C$6:$L$47,10,FALSE))</f>
        <v/>
      </c>
      <c r="BF116" s="211">
        <f>IF($BI$3="４週",SUM(AA116:BB116),IF($BI$3="暦月",SUM(AA116:BE116),""))</f>
        <v>0</v>
      </c>
      <c r="BG116" s="212"/>
      <c r="BH116" s="213">
        <f>IF($BI$3="４週",BF116/4,IF($BI$3="暦月",(BF116/($BI$8/7)),""))</f>
        <v>0</v>
      </c>
      <c r="BI116" s="212"/>
      <c r="BJ116" s="201"/>
      <c r="BK116" s="202"/>
      <c r="BL116" s="202"/>
      <c r="BM116" s="202"/>
      <c r="BN116" s="203"/>
    </row>
    <row r="117" spans="2:66" ht="20.25" customHeight="1" x14ac:dyDescent="0.4">
      <c r="B117" s="214">
        <f>B115+1</f>
        <v>51</v>
      </c>
      <c r="C117" s="216"/>
      <c r="D117" s="218"/>
      <c r="E117" s="219"/>
      <c r="F117" s="220"/>
      <c r="G117" s="222"/>
      <c r="H117" s="223"/>
      <c r="I117" s="156"/>
      <c r="J117" s="157"/>
      <c r="K117" s="156"/>
      <c r="L117" s="157"/>
      <c r="M117" s="226"/>
      <c r="N117" s="227"/>
      <c r="O117" s="230"/>
      <c r="P117" s="231"/>
      <c r="Q117" s="231"/>
      <c r="R117" s="223"/>
      <c r="S117" s="204"/>
      <c r="T117" s="205"/>
      <c r="U117" s="205"/>
      <c r="V117" s="205"/>
      <c r="W117" s="206"/>
      <c r="X117" s="179" t="s">
        <v>18</v>
      </c>
      <c r="Y117" s="114"/>
      <c r="Z117" s="115"/>
      <c r="AA117" s="101"/>
      <c r="AB117" s="102"/>
      <c r="AC117" s="102"/>
      <c r="AD117" s="102"/>
      <c r="AE117" s="102"/>
      <c r="AF117" s="102"/>
      <c r="AG117" s="103"/>
      <c r="AH117" s="101"/>
      <c r="AI117" s="102"/>
      <c r="AJ117" s="102"/>
      <c r="AK117" s="102"/>
      <c r="AL117" s="102"/>
      <c r="AM117" s="102"/>
      <c r="AN117" s="103"/>
      <c r="AO117" s="101"/>
      <c r="AP117" s="102"/>
      <c r="AQ117" s="102"/>
      <c r="AR117" s="102"/>
      <c r="AS117" s="102"/>
      <c r="AT117" s="102"/>
      <c r="AU117" s="103"/>
      <c r="AV117" s="101"/>
      <c r="AW117" s="102"/>
      <c r="AX117" s="102"/>
      <c r="AY117" s="102"/>
      <c r="AZ117" s="102"/>
      <c r="BA117" s="102"/>
      <c r="BB117" s="103"/>
      <c r="BC117" s="101"/>
      <c r="BD117" s="102"/>
      <c r="BE117" s="104"/>
      <c r="BF117" s="207"/>
      <c r="BG117" s="208"/>
      <c r="BH117" s="209"/>
      <c r="BI117" s="210"/>
      <c r="BJ117" s="198"/>
      <c r="BK117" s="199"/>
      <c r="BL117" s="199"/>
      <c r="BM117" s="199"/>
      <c r="BN117" s="200"/>
    </row>
    <row r="118" spans="2:66" ht="20.25" customHeight="1" x14ac:dyDescent="0.4">
      <c r="B118" s="215"/>
      <c r="C118" s="217"/>
      <c r="D118" s="221"/>
      <c r="E118" s="219"/>
      <c r="F118" s="220"/>
      <c r="G118" s="224"/>
      <c r="H118" s="225"/>
      <c r="I118" s="191"/>
      <c r="J118" s="192">
        <f>G117</f>
        <v>0</v>
      </c>
      <c r="K118" s="191"/>
      <c r="L118" s="192">
        <f>M117</f>
        <v>0</v>
      </c>
      <c r="M118" s="228"/>
      <c r="N118" s="229"/>
      <c r="O118" s="232"/>
      <c r="P118" s="233"/>
      <c r="Q118" s="233"/>
      <c r="R118" s="225"/>
      <c r="S118" s="204"/>
      <c r="T118" s="205"/>
      <c r="U118" s="205"/>
      <c r="V118" s="205"/>
      <c r="W118" s="206"/>
      <c r="X118" s="180" t="s">
        <v>237</v>
      </c>
      <c r="Y118" s="116"/>
      <c r="Z118" s="181"/>
      <c r="AA118" s="166" t="str">
        <f>IF(AA117="","",VLOOKUP(AA117,シフト記号表!$C$6:$L$47,10,FALSE))</f>
        <v/>
      </c>
      <c r="AB118" s="167" t="str">
        <f>IF(AB117="","",VLOOKUP(AB117,シフト記号表!$C$6:$L$47,10,FALSE))</f>
        <v/>
      </c>
      <c r="AC118" s="167" t="str">
        <f>IF(AC117="","",VLOOKUP(AC117,シフト記号表!$C$6:$L$47,10,FALSE))</f>
        <v/>
      </c>
      <c r="AD118" s="167" t="str">
        <f>IF(AD117="","",VLOOKUP(AD117,シフト記号表!$C$6:$L$47,10,FALSE))</f>
        <v/>
      </c>
      <c r="AE118" s="167" t="str">
        <f>IF(AE117="","",VLOOKUP(AE117,シフト記号表!$C$6:$L$47,10,FALSE))</f>
        <v/>
      </c>
      <c r="AF118" s="167" t="str">
        <f>IF(AF117="","",VLOOKUP(AF117,シフト記号表!$C$6:$L$47,10,FALSE))</f>
        <v/>
      </c>
      <c r="AG118" s="168" t="str">
        <f>IF(AG117="","",VLOOKUP(AG117,シフト記号表!$C$6:$L$47,10,FALSE))</f>
        <v/>
      </c>
      <c r="AH118" s="166" t="str">
        <f>IF(AH117="","",VLOOKUP(AH117,シフト記号表!$C$6:$L$47,10,FALSE))</f>
        <v/>
      </c>
      <c r="AI118" s="167" t="str">
        <f>IF(AI117="","",VLOOKUP(AI117,シフト記号表!$C$6:$L$47,10,FALSE))</f>
        <v/>
      </c>
      <c r="AJ118" s="167" t="str">
        <f>IF(AJ117="","",VLOOKUP(AJ117,シフト記号表!$C$6:$L$47,10,FALSE))</f>
        <v/>
      </c>
      <c r="AK118" s="167" t="str">
        <f>IF(AK117="","",VLOOKUP(AK117,シフト記号表!$C$6:$L$47,10,FALSE))</f>
        <v/>
      </c>
      <c r="AL118" s="167" t="str">
        <f>IF(AL117="","",VLOOKUP(AL117,シフト記号表!$C$6:$L$47,10,FALSE))</f>
        <v/>
      </c>
      <c r="AM118" s="167" t="str">
        <f>IF(AM117="","",VLOOKUP(AM117,シフト記号表!$C$6:$L$47,10,FALSE))</f>
        <v/>
      </c>
      <c r="AN118" s="168" t="str">
        <f>IF(AN117="","",VLOOKUP(AN117,シフト記号表!$C$6:$L$47,10,FALSE))</f>
        <v/>
      </c>
      <c r="AO118" s="166" t="str">
        <f>IF(AO117="","",VLOOKUP(AO117,シフト記号表!$C$6:$L$47,10,FALSE))</f>
        <v/>
      </c>
      <c r="AP118" s="167" t="str">
        <f>IF(AP117="","",VLOOKUP(AP117,シフト記号表!$C$6:$L$47,10,FALSE))</f>
        <v/>
      </c>
      <c r="AQ118" s="167" t="str">
        <f>IF(AQ117="","",VLOOKUP(AQ117,シフト記号表!$C$6:$L$47,10,FALSE))</f>
        <v/>
      </c>
      <c r="AR118" s="167" t="str">
        <f>IF(AR117="","",VLOOKUP(AR117,シフト記号表!$C$6:$L$47,10,FALSE))</f>
        <v/>
      </c>
      <c r="AS118" s="167" t="str">
        <f>IF(AS117="","",VLOOKUP(AS117,シフト記号表!$C$6:$L$47,10,FALSE))</f>
        <v/>
      </c>
      <c r="AT118" s="167" t="str">
        <f>IF(AT117="","",VLOOKUP(AT117,シフト記号表!$C$6:$L$47,10,FALSE))</f>
        <v/>
      </c>
      <c r="AU118" s="168" t="str">
        <f>IF(AU117="","",VLOOKUP(AU117,シフト記号表!$C$6:$L$47,10,FALSE))</f>
        <v/>
      </c>
      <c r="AV118" s="166" t="str">
        <f>IF(AV117="","",VLOOKUP(AV117,シフト記号表!$C$6:$L$47,10,FALSE))</f>
        <v/>
      </c>
      <c r="AW118" s="167" t="str">
        <f>IF(AW117="","",VLOOKUP(AW117,シフト記号表!$C$6:$L$47,10,FALSE))</f>
        <v/>
      </c>
      <c r="AX118" s="167" t="str">
        <f>IF(AX117="","",VLOOKUP(AX117,シフト記号表!$C$6:$L$47,10,FALSE))</f>
        <v/>
      </c>
      <c r="AY118" s="167" t="str">
        <f>IF(AY117="","",VLOOKUP(AY117,シフト記号表!$C$6:$L$47,10,FALSE))</f>
        <v/>
      </c>
      <c r="AZ118" s="167" t="str">
        <f>IF(AZ117="","",VLOOKUP(AZ117,シフト記号表!$C$6:$L$47,10,FALSE))</f>
        <v/>
      </c>
      <c r="BA118" s="167" t="str">
        <f>IF(BA117="","",VLOOKUP(BA117,シフト記号表!$C$6:$L$47,10,FALSE))</f>
        <v/>
      </c>
      <c r="BB118" s="168" t="str">
        <f>IF(BB117="","",VLOOKUP(BB117,シフト記号表!$C$6:$L$47,10,FALSE))</f>
        <v/>
      </c>
      <c r="BC118" s="166" t="str">
        <f>IF(BC117="","",VLOOKUP(BC117,シフト記号表!$C$6:$L$47,10,FALSE))</f>
        <v/>
      </c>
      <c r="BD118" s="167" t="str">
        <f>IF(BD117="","",VLOOKUP(BD117,シフト記号表!$C$6:$L$47,10,FALSE))</f>
        <v/>
      </c>
      <c r="BE118" s="167" t="str">
        <f>IF(BE117="","",VLOOKUP(BE117,シフト記号表!$C$6:$L$47,10,FALSE))</f>
        <v/>
      </c>
      <c r="BF118" s="211">
        <f>IF($BI$3="４週",SUM(AA118:BB118),IF($BI$3="暦月",SUM(AA118:BE118),""))</f>
        <v>0</v>
      </c>
      <c r="BG118" s="212"/>
      <c r="BH118" s="213">
        <f>IF($BI$3="４週",BF118/4,IF($BI$3="暦月",(BF118/($BI$8/7)),""))</f>
        <v>0</v>
      </c>
      <c r="BI118" s="212"/>
      <c r="BJ118" s="201"/>
      <c r="BK118" s="202"/>
      <c r="BL118" s="202"/>
      <c r="BM118" s="202"/>
      <c r="BN118" s="203"/>
    </row>
    <row r="119" spans="2:66" ht="20.25" customHeight="1" x14ac:dyDescent="0.4">
      <c r="B119" s="214">
        <f>B117+1</f>
        <v>52</v>
      </c>
      <c r="C119" s="216"/>
      <c r="D119" s="218"/>
      <c r="E119" s="219"/>
      <c r="F119" s="220"/>
      <c r="G119" s="222"/>
      <c r="H119" s="223"/>
      <c r="I119" s="156"/>
      <c r="J119" s="157"/>
      <c r="K119" s="156"/>
      <c r="L119" s="157"/>
      <c r="M119" s="226"/>
      <c r="N119" s="227"/>
      <c r="O119" s="230"/>
      <c r="P119" s="231"/>
      <c r="Q119" s="231"/>
      <c r="R119" s="223"/>
      <c r="S119" s="204"/>
      <c r="T119" s="205"/>
      <c r="U119" s="205"/>
      <c r="V119" s="205"/>
      <c r="W119" s="206"/>
      <c r="X119" s="179" t="s">
        <v>18</v>
      </c>
      <c r="Y119" s="114"/>
      <c r="Z119" s="115"/>
      <c r="AA119" s="101"/>
      <c r="AB119" s="102"/>
      <c r="AC119" s="102"/>
      <c r="AD119" s="102"/>
      <c r="AE119" s="102"/>
      <c r="AF119" s="102"/>
      <c r="AG119" s="103"/>
      <c r="AH119" s="101"/>
      <c r="AI119" s="102"/>
      <c r="AJ119" s="102"/>
      <c r="AK119" s="102"/>
      <c r="AL119" s="102"/>
      <c r="AM119" s="102"/>
      <c r="AN119" s="103"/>
      <c r="AO119" s="101"/>
      <c r="AP119" s="102"/>
      <c r="AQ119" s="102"/>
      <c r="AR119" s="102"/>
      <c r="AS119" s="102"/>
      <c r="AT119" s="102"/>
      <c r="AU119" s="103"/>
      <c r="AV119" s="101"/>
      <c r="AW119" s="102"/>
      <c r="AX119" s="102"/>
      <c r="AY119" s="102"/>
      <c r="AZ119" s="102"/>
      <c r="BA119" s="102"/>
      <c r="BB119" s="103"/>
      <c r="BC119" s="101"/>
      <c r="BD119" s="102"/>
      <c r="BE119" s="104"/>
      <c r="BF119" s="207"/>
      <c r="BG119" s="208"/>
      <c r="BH119" s="209"/>
      <c r="BI119" s="210"/>
      <c r="BJ119" s="198"/>
      <c r="BK119" s="199"/>
      <c r="BL119" s="199"/>
      <c r="BM119" s="199"/>
      <c r="BN119" s="200"/>
    </row>
    <row r="120" spans="2:66" ht="20.25" customHeight="1" x14ac:dyDescent="0.4">
      <c r="B120" s="215"/>
      <c r="C120" s="217"/>
      <c r="D120" s="221"/>
      <c r="E120" s="219"/>
      <c r="F120" s="220"/>
      <c r="G120" s="224"/>
      <c r="H120" s="225"/>
      <c r="I120" s="191"/>
      <c r="J120" s="192">
        <f>G119</f>
        <v>0</v>
      </c>
      <c r="K120" s="191"/>
      <c r="L120" s="192">
        <f>M119</f>
        <v>0</v>
      </c>
      <c r="M120" s="228"/>
      <c r="N120" s="229"/>
      <c r="O120" s="232"/>
      <c r="P120" s="233"/>
      <c r="Q120" s="233"/>
      <c r="R120" s="225"/>
      <c r="S120" s="204"/>
      <c r="T120" s="205"/>
      <c r="U120" s="205"/>
      <c r="V120" s="205"/>
      <c r="W120" s="206"/>
      <c r="X120" s="180" t="s">
        <v>237</v>
      </c>
      <c r="Y120" s="116"/>
      <c r="Z120" s="181"/>
      <c r="AA120" s="166" t="str">
        <f>IF(AA119="","",VLOOKUP(AA119,シフト記号表!$C$6:$L$47,10,FALSE))</f>
        <v/>
      </c>
      <c r="AB120" s="167" t="str">
        <f>IF(AB119="","",VLOOKUP(AB119,シフト記号表!$C$6:$L$47,10,FALSE))</f>
        <v/>
      </c>
      <c r="AC120" s="167" t="str">
        <f>IF(AC119="","",VLOOKUP(AC119,シフト記号表!$C$6:$L$47,10,FALSE))</f>
        <v/>
      </c>
      <c r="AD120" s="167" t="str">
        <f>IF(AD119="","",VLOOKUP(AD119,シフト記号表!$C$6:$L$47,10,FALSE))</f>
        <v/>
      </c>
      <c r="AE120" s="167" t="str">
        <f>IF(AE119="","",VLOOKUP(AE119,シフト記号表!$C$6:$L$47,10,FALSE))</f>
        <v/>
      </c>
      <c r="AF120" s="167" t="str">
        <f>IF(AF119="","",VLOOKUP(AF119,シフト記号表!$C$6:$L$47,10,FALSE))</f>
        <v/>
      </c>
      <c r="AG120" s="168" t="str">
        <f>IF(AG119="","",VLOOKUP(AG119,シフト記号表!$C$6:$L$47,10,FALSE))</f>
        <v/>
      </c>
      <c r="AH120" s="166" t="str">
        <f>IF(AH119="","",VLOOKUP(AH119,シフト記号表!$C$6:$L$47,10,FALSE))</f>
        <v/>
      </c>
      <c r="AI120" s="167" t="str">
        <f>IF(AI119="","",VLOOKUP(AI119,シフト記号表!$C$6:$L$47,10,FALSE))</f>
        <v/>
      </c>
      <c r="AJ120" s="167" t="str">
        <f>IF(AJ119="","",VLOOKUP(AJ119,シフト記号表!$C$6:$L$47,10,FALSE))</f>
        <v/>
      </c>
      <c r="AK120" s="167" t="str">
        <f>IF(AK119="","",VLOOKUP(AK119,シフト記号表!$C$6:$L$47,10,FALSE))</f>
        <v/>
      </c>
      <c r="AL120" s="167" t="str">
        <f>IF(AL119="","",VLOOKUP(AL119,シフト記号表!$C$6:$L$47,10,FALSE))</f>
        <v/>
      </c>
      <c r="AM120" s="167" t="str">
        <f>IF(AM119="","",VLOOKUP(AM119,シフト記号表!$C$6:$L$47,10,FALSE))</f>
        <v/>
      </c>
      <c r="AN120" s="168" t="str">
        <f>IF(AN119="","",VLOOKUP(AN119,シフト記号表!$C$6:$L$47,10,FALSE))</f>
        <v/>
      </c>
      <c r="AO120" s="166" t="str">
        <f>IF(AO119="","",VLOOKUP(AO119,シフト記号表!$C$6:$L$47,10,FALSE))</f>
        <v/>
      </c>
      <c r="AP120" s="167" t="str">
        <f>IF(AP119="","",VLOOKUP(AP119,シフト記号表!$C$6:$L$47,10,FALSE))</f>
        <v/>
      </c>
      <c r="AQ120" s="167" t="str">
        <f>IF(AQ119="","",VLOOKUP(AQ119,シフト記号表!$C$6:$L$47,10,FALSE))</f>
        <v/>
      </c>
      <c r="AR120" s="167" t="str">
        <f>IF(AR119="","",VLOOKUP(AR119,シフト記号表!$C$6:$L$47,10,FALSE))</f>
        <v/>
      </c>
      <c r="AS120" s="167" t="str">
        <f>IF(AS119="","",VLOOKUP(AS119,シフト記号表!$C$6:$L$47,10,FALSE))</f>
        <v/>
      </c>
      <c r="AT120" s="167" t="str">
        <f>IF(AT119="","",VLOOKUP(AT119,シフト記号表!$C$6:$L$47,10,FALSE))</f>
        <v/>
      </c>
      <c r="AU120" s="168" t="str">
        <f>IF(AU119="","",VLOOKUP(AU119,シフト記号表!$C$6:$L$47,10,FALSE))</f>
        <v/>
      </c>
      <c r="AV120" s="166" t="str">
        <f>IF(AV119="","",VLOOKUP(AV119,シフト記号表!$C$6:$L$47,10,FALSE))</f>
        <v/>
      </c>
      <c r="AW120" s="167" t="str">
        <f>IF(AW119="","",VLOOKUP(AW119,シフト記号表!$C$6:$L$47,10,FALSE))</f>
        <v/>
      </c>
      <c r="AX120" s="167" t="str">
        <f>IF(AX119="","",VLOOKUP(AX119,シフト記号表!$C$6:$L$47,10,FALSE))</f>
        <v/>
      </c>
      <c r="AY120" s="167" t="str">
        <f>IF(AY119="","",VLOOKUP(AY119,シフト記号表!$C$6:$L$47,10,FALSE))</f>
        <v/>
      </c>
      <c r="AZ120" s="167" t="str">
        <f>IF(AZ119="","",VLOOKUP(AZ119,シフト記号表!$C$6:$L$47,10,FALSE))</f>
        <v/>
      </c>
      <c r="BA120" s="167" t="str">
        <f>IF(BA119="","",VLOOKUP(BA119,シフト記号表!$C$6:$L$47,10,FALSE))</f>
        <v/>
      </c>
      <c r="BB120" s="168" t="str">
        <f>IF(BB119="","",VLOOKUP(BB119,シフト記号表!$C$6:$L$47,10,FALSE))</f>
        <v/>
      </c>
      <c r="BC120" s="166" t="str">
        <f>IF(BC119="","",VLOOKUP(BC119,シフト記号表!$C$6:$L$47,10,FALSE))</f>
        <v/>
      </c>
      <c r="BD120" s="167" t="str">
        <f>IF(BD119="","",VLOOKUP(BD119,シフト記号表!$C$6:$L$47,10,FALSE))</f>
        <v/>
      </c>
      <c r="BE120" s="167" t="str">
        <f>IF(BE119="","",VLOOKUP(BE119,シフト記号表!$C$6:$L$47,10,FALSE))</f>
        <v/>
      </c>
      <c r="BF120" s="211">
        <f>IF($BI$3="４週",SUM(AA120:BB120),IF($BI$3="暦月",SUM(AA120:BE120),""))</f>
        <v>0</v>
      </c>
      <c r="BG120" s="212"/>
      <c r="BH120" s="213">
        <f>IF($BI$3="４週",BF120/4,IF($BI$3="暦月",(BF120/($BI$8/7)),""))</f>
        <v>0</v>
      </c>
      <c r="BI120" s="212"/>
      <c r="BJ120" s="201"/>
      <c r="BK120" s="202"/>
      <c r="BL120" s="202"/>
      <c r="BM120" s="202"/>
      <c r="BN120" s="203"/>
    </row>
    <row r="121" spans="2:66" ht="20.25" customHeight="1" x14ac:dyDescent="0.4">
      <c r="B121" s="214">
        <f>B119+1</f>
        <v>53</v>
      </c>
      <c r="C121" s="216"/>
      <c r="D121" s="218"/>
      <c r="E121" s="219"/>
      <c r="F121" s="220"/>
      <c r="G121" s="222"/>
      <c r="H121" s="223"/>
      <c r="I121" s="156"/>
      <c r="J121" s="157"/>
      <c r="K121" s="156"/>
      <c r="L121" s="157"/>
      <c r="M121" s="226"/>
      <c r="N121" s="227"/>
      <c r="O121" s="230"/>
      <c r="P121" s="231"/>
      <c r="Q121" s="231"/>
      <c r="R121" s="223"/>
      <c r="S121" s="204"/>
      <c r="T121" s="205"/>
      <c r="U121" s="205"/>
      <c r="V121" s="205"/>
      <c r="W121" s="206"/>
      <c r="X121" s="179" t="s">
        <v>18</v>
      </c>
      <c r="Y121" s="114"/>
      <c r="Z121" s="115"/>
      <c r="AA121" s="101"/>
      <c r="AB121" s="102"/>
      <c r="AC121" s="102"/>
      <c r="AD121" s="102"/>
      <c r="AE121" s="102"/>
      <c r="AF121" s="102"/>
      <c r="AG121" s="103"/>
      <c r="AH121" s="101"/>
      <c r="AI121" s="102"/>
      <c r="AJ121" s="102"/>
      <c r="AK121" s="102"/>
      <c r="AL121" s="102"/>
      <c r="AM121" s="102"/>
      <c r="AN121" s="103"/>
      <c r="AO121" s="101"/>
      <c r="AP121" s="102"/>
      <c r="AQ121" s="102"/>
      <c r="AR121" s="102"/>
      <c r="AS121" s="102"/>
      <c r="AT121" s="102"/>
      <c r="AU121" s="103"/>
      <c r="AV121" s="101"/>
      <c r="AW121" s="102"/>
      <c r="AX121" s="102"/>
      <c r="AY121" s="102"/>
      <c r="AZ121" s="102"/>
      <c r="BA121" s="102"/>
      <c r="BB121" s="103"/>
      <c r="BC121" s="101"/>
      <c r="BD121" s="102"/>
      <c r="BE121" s="104"/>
      <c r="BF121" s="207"/>
      <c r="BG121" s="208"/>
      <c r="BH121" s="209"/>
      <c r="BI121" s="210"/>
      <c r="BJ121" s="198"/>
      <c r="BK121" s="199"/>
      <c r="BL121" s="199"/>
      <c r="BM121" s="199"/>
      <c r="BN121" s="200"/>
    </row>
    <row r="122" spans="2:66" ht="20.25" customHeight="1" x14ac:dyDescent="0.4">
      <c r="B122" s="215"/>
      <c r="C122" s="217"/>
      <c r="D122" s="221"/>
      <c r="E122" s="219"/>
      <c r="F122" s="220"/>
      <c r="G122" s="224"/>
      <c r="H122" s="225"/>
      <c r="I122" s="191"/>
      <c r="J122" s="192">
        <f>G121</f>
        <v>0</v>
      </c>
      <c r="K122" s="191"/>
      <c r="L122" s="192">
        <f>M121</f>
        <v>0</v>
      </c>
      <c r="M122" s="228"/>
      <c r="N122" s="229"/>
      <c r="O122" s="232"/>
      <c r="P122" s="233"/>
      <c r="Q122" s="233"/>
      <c r="R122" s="225"/>
      <c r="S122" s="204"/>
      <c r="T122" s="205"/>
      <c r="U122" s="205"/>
      <c r="V122" s="205"/>
      <c r="W122" s="206"/>
      <c r="X122" s="180" t="s">
        <v>237</v>
      </c>
      <c r="Y122" s="116"/>
      <c r="Z122" s="181"/>
      <c r="AA122" s="166" t="str">
        <f>IF(AA121="","",VLOOKUP(AA121,シフト記号表!$C$6:$L$47,10,FALSE))</f>
        <v/>
      </c>
      <c r="AB122" s="167" t="str">
        <f>IF(AB121="","",VLOOKUP(AB121,シフト記号表!$C$6:$L$47,10,FALSE))</f>
        <v/>
      </c>
      <c r="AC122" s="167" t="str">
        <f>IF(AC121="","",VLOOKUP(AC121,シフト記号表!$C$6:$L$47,10,FALSE))</f>
        <v/>
      </c>
      <c r="AD122" s="167" t="str">
        <f>IF(AD121="","",VLOOKUP(AD121,シフト記号表!$C$6:$L$47,10,FALSE))</f>
        <v/>
      </c>
      <c r="AE122" s="167" t="str">
        <f>IF(AE121="","",VLOOKUP(AE121,シフト記号表!$C$6:$L$47,10,FALSE))</f>
        <v/>
      </c>
      <c r="AF122" s="167" t="str">
        <f>IF(AF121="","",VLOOKUP(AF121,シフト記号表!$C$6:$L$47,10,FALSE))</f>
        <v/>
      </c>
      <c r="AG122" s="168" t="str">
        <f>IF(AG121="","",VLOOKUP(AG121,シフト記号表!$C$6:$L$47,10,FALSE))</f>
        <v/>
      </c>
      <c r="AH122" s="166" t="str">
        <f>IF(AH121="","",VLOOKUP(AH121,シフト記号表!$C$6:$L$47,10,FALSE))</f>
        <v/>
      </c>
      <c r="AI122" s="167" t="str">
        <f>IF(AI121="","",VLOOKUP(AI121,シフト記号表!$C$6:$L$47,10,FALSE))</f>
        <v/>
      </c>
      <c r="AJ122" s="167" t="str">
        <f>IF(AJ121="","",VLOOKUP(AJ121,シフト記号表!$C$6:$L$47,10,FALSE))</f>
        <v/>
      </c>
      <c r="AK122" s="167" t="str">
        <f>IF(AK121="","",VLOOKUP(AK121,シフト記号表!$C$6:$L$47,10,FALSE))</f>
        <v/>
      </c>
      <c r="AL122" s="167" t="str">
        <f>IF(AL121="","",VLOOKUP(AL121,シフト記号表!$C$6:$L$47,10,FALSE))</f>
        <v/>
      </c>
      <c r="AM122" s="167" t="str">
        <f>IF(AM121="","",VLOOKUP(AM121,シフト記号表!$C$6:$L$47,10,FALSE))</f>
        <v/>
      </c>
      <c r="AN122" s="168" t="str">
        <f>IF(AN121="","",VLOOKUP(AN121,シフト記号表!$C$6:$L$47,10,FALSE))</f>
        <v/>
      </c>
      <c r="AO122" s="166" t="str">
        <f>IF(AO121="","",VLOOKUP(AO121,シフト記号表!$C$6:$L$47,10,FALSE))</f>
        <v/>
      </c>
      <c r="AP122" s="167" t="str">
        <f>IF(AP121="","",VLOOKUP(AP121,シフト記号表!$C$6:$L$47,10,FALSE))</f>
        <v/>
      </c>
      <c r="AQ122" s="167" t="str">
        <f>IF(AQ121="","",VLOOKUP(AQ121,シフト記号表!$C$6:$L$47,10,FALSE))</f>
        <v/>
      </c>
      <c r="AR122" s="167" t="str">
        <f>IF(AR121="","",VLOOKUP(AR121,シフト記号表!$C$6:$L$47,10,FALSE))</f>
        <v/>
      </c>
      <c r="AS122" s="167" t="str">
        <f>IF(AS121="","",VLOOKUP(AS121,シフト記号表!$C$6:$L$47,10,FALSE))</f>
        <v/>
      </c>
      <c r="AT122" s="167" t="str">
        <f>IF(AT121="","",VLOOKUP(AT121,シフト記号表!$C$6:$L$47,10,FALSE))</f>
        <v/>
      </c>
      <c r="AU122" s="168" t="str">
        <f>IF(AU121="","",VLOOKUP(AU121,シフト記号表!$C$6:$L$47,10,FALSE))</f>
        <v/>
      </c>
      <c r="AV122" s="166" t="str">
        <f>IF(AV121="","",VLOOKUP(AV121,シフト記号表!$C$6:$L$47,10,FALSE))</f>
        <v/>
      </c>
      <c r="AW122" s="167" t="str">
        <f>IF(AW121="","",VLOOKUP(AW121,シフト記号表!$C$6:$L$47,10,FALSE))</f>
        <v/>
      </c>
      <c r="AX122" s="167" t="str">
        <f>IF(AX121="","",VLOOKUP(AX121,シフト記号表!$C$6:$L$47,10,FALSE))</f>
        <v/>
      </c>
      <c r="AY122" s="167" t="str">
        <f>IF(AY121="","",VLOOKUP(AY121,シフト記号表!$C$6:$L$47,10,FALSE))</f>
        <v/>
      </c>
      <c r="AZ122" s="167" t="str">
        <f>IF(AZ121="","",VLOOKUP(AZ121,シフト記号表!$C$6:$L$47,10,FALSE))</f>
        <v/>
      </c>
      <c r="BA122" s="167" t="str">
        <f>IF(BA121="","",VLOOKUP(BA121,シフト記号表!$C$6:$L$47,10,FALSE))</f>
        <v/>
      </c>
      <c r="BB122" s="168" t="str">
        <f>IF(BB121="","",VLOOKUP(BB121,シフト記号表!$C$6:$L$47,10,FALSE))</f>
        <v/>
      </c>
      <c r="BC122" s="166" t="str">
        <f>IF(BC121="","",VLOOKUP(BC121,シフト記号表!$C$6:$L$47,10,FALSE))</f>
        <v/>
      </c>
      <c r="BD122" s="167" t="str">
        <f>IF(BD121="","",VLOOKUP(BD121,シフト記号表!$C$6:$L$47,10,FALSE))</f>
        <v/>
      </c>
      <c r="BE122" s="167" t="str">
        <f>IF(BE121="","",VLOOKUP(BE121,シフト記号表!$C$6:$L$47,10,FALSE))</f>
        <v/>
      </c>
      <c r="BF122" s="211">
        <f>IF($BI$3="４週",SUM(AA122:BB122),IF($BI$3="暦月",SUM(AA122:BE122),""))</f>
        <v>0</v>
      </c>
      <c r="BG122" s="212"/>
      <c r="BH122" s="213">
        <f>IF($BI$3="４週",BF122/4,IF($BI$3="暦月",(BF122/($BI$8/7)),""))</f>
        <v>0</v>
      </c>
      <c r="BI122" s="212"/>
      <c r="BJ122" s="201"/>
      <c r="BK122" s="202"/>
      <c r="BL122" s="202"/>
      <c r="BM122" s="202"/>
      <c r="BN122" s="203"/>
    </row>
    <row r="123" spans="2:66" ht="20.25" customHeight="1" x14ac:dyDescent="0.4">
      <c r="B123" s="214">
        <f>B121+1</f>
        <v>54</v>
      </c>
      <c r="C123" s="216"/>
      <c r="D123" s="218"/>
      <c r="E123" s="219"/>
      <c r="F123" s="220"/>
      <c r="G123" s="222"/>
      <c r="H123" s="223"/>
      <c r="I123" s="156"/>
      <c r="J123" s="157"/>
      <c r="K123" s="156"/>
      <c r="L123" s="157"/>
      <c r="M123" s="226"/>
      <c r="N123" s="227"/>
      <c r="O123" s="230"/>
      <c r="P123" s="231"/>
      <c r="Q123" s="231"/>
      <c r="R123" s="223"/>
      <c r="S123" s="204"/>
      <c r="T123" s="205"/>
      <c r="U123" s="205"/>
      <c r="V123" s="205"/>
      <c r="W123" s="206"/>
      <c r="X123" s="179" t="s">
        <v>18</v>
      </c>
      <c r="Y123" s="114"/>
      <c r="Z123" s="115"/>
      <c r="AA123" s="101"/>
      <c r="AB123" s="102"/>
      <c r="AC123" s="102"/>
      <c r="AD123" s="102"/>
      <c r="AE123" s="102"/>
      <c r="AF123" s="102"/>
      <c r="AG123" s="103"/>
      <c r="AH123" s="101"/>
      <c r="AI123" s="102"/>
      <c r="AJ123" s="102"/>
      <c r="AK123" s="102"/>
      <c r="AL123" s="102"/>
      <c r="AM123" s="102"/>
      <c r="AN123" s="103"/>
      <c r="AO123" s="101"/>
      <c r="AP123" s="102"/>
      <c r="AQ123" s="102"/>
      <c r="AR123" s="102"/>
      <c r="AS123" s="102"/>
      <c r="AT123" s="102"/>
      <c r="AU123" s="103"/>
      <c r="AV123" s="101"/>
      <c r="AW123" s="102"/>
      <c r="AX123" s="102"/>
      <c r="AY123" s="102"/>
      <c r="AZ123" s="102"/>
      <c r="BA123" s="102"/>
      <c r="BB123" s="103"/>
      <c r="BC123" s="101"/>
      <c r="BD123" s="102"/>
      <c r="BE123" s="104"/>
      <c r="BF123" s="207"/>
      <c r="BG123" s="208"/>
      <c r="BH123" s="209"/>
      <c r="BI123" s="210"/>
      <c r="BJ123" s="198"/>
      <c r="BK123" s="199"/>
      <c r="BL123" s="199"/>
      <c r="BM123" s="199"/>
      <c r="BN123" s="200"/>
    </row>
    <row r="124" spans="2:66" ht="20.25" customHeight="1" x14ac:dyDescent="0.4">
      <c r="B124" s="215"/>
      <c r="C124" s="217"/>
      <c r="D124" s="221"/>
      <c r="E124" s="219"/>
      <c r="F124" s="220"/>
      <c r="G124" s="224"/>
      <c r="H124" s="225"/>
      <c r="I124" s="191"/>
      <c r="J124" s="192">
        <f>G123</f>
        <v>0</v>
      </c>
      <c r="K124" s="191"/>
      <c r="L124" s="192">
        <f>M123</f>
        <v>0</v>
      </c>
      <c r="M124" s="228"/>
      <c r="N124" s="229"/>
      <c r="O124" s="232"/>
      <c r="P124" s="233"/>
      <c r="Q124" s="233"/>
      <c r="R124" s="225"/>
      <c r="S124" s="204"/>
      <c r="T124" s="205"/>
      <c r="U124" s="205"/>
      <c r="V124" s="205"/>
      <c r="W124" s="206"/>
      <c r="X124" s="180" t="s">
        <v>237</v>
      </c>
      <c r="Y124" s="116"/>
      <c r="Z124" s="181"/>
      <c r="AA124" s="166" t="str">
        <f>IF(AA123="","",VLOOKUP(AA123,シフト記号表!$C$6:$L$47,10,FALSE))</f>
        <v/>
      </c>
      <c r="AB124" s="167" t="str">
        <f>IF(AB123="","",VLOOKUP(AB123,シフト記号表!$C$6:$L$47,10,FALSE))</f>
        <v/>
      </c>
      <c r="AC124" s="167" t="str">
        <f>IF(AC123="","",VLOOKUP(AC123,シフト記号表!$C$6:$L$47,10,FALSE))</f>
        <v/>
      </c>
      <c r="AD124" s="167" t="str">
        <f>IF(AD123="","",VLOOKUP(AD123,シフト記号表!$C$6:$L$47,10,FALSE))</f>
        <v/>
      </c>
      <c r="AE124" s="167" t="str">
        <f>IF(AE123="","",VLOOKUP(AE123,シフト記号表!$C$6:$L$47,10,FALSE))</f>
        <v/>
      </c>
      <c r="AF124" s="167" t="str">
        <f>IF(AF123="","",VLOOKUP(AF123,シフト記号表!$C$6:$L$47,10,FALSE))</f>
        <v/>
      </c>
      <c r="AG124" s="168" t="str">
        <f>IF(AG123="","",VLOOKUP(AG123,シフト記号表!$C$6:$L$47,10,FALSE))</f>
        <v/>
      </c>
      <c r="AH124" s="166" t="str">
        <f>IF(AH123="","",VLOOKUP(AH123,シフト記号表!$C$6:$L$47,10,FALSE))</f>
        <v/>
      </c>
      <c r="AI124" s="167" t="str">
        <f>IF(AI123="","",VLOOKUP(AI123,シフト記号表!$C$6:$L$47,10,FALSE))</f>
        <v/>
      </c>
      <c r="AJ124" s="167" t="str">
        <f>IF(AJ123="","",VLOOKUP(AJ123,シフト記号表!$C$6:$L$47,10,FALSE))</f>
        <v/>
      </c>
      <c r="AK124" s="167" t="str">
        <f>IF(AK123="","",VLOOKUP(AK123,シフト記号表!$C$6:$L$47,10,FALSE))</f>
        <v/>
      </c>
      <c r="AL124" s="167" t="str">
        <f>IF(AL123="","",VLOOKUP(AL123,シフト記号表!$C$6:$L$47,10,FALSE))</f>
        <v/>
      </c>
      <c r="AM124" s="167" t="str">
        <f>IF(AM123="","",VLOOKUP(AM123,シフト記号表!$C$6:$L$47,10,FALSE))</f>
        <v/>
      </c>
      <c r="AN124" s="168" t="str">
        <f>IF(AN123="","",VLOOKUP(AN123,シフト記号表!$C$6:$L$47,10,FALSE))</f>
        <v/>
      </c>
      <c r="AO124" s="166" t="str">
        <f>IF(AO123="","",VLOOKUP(AO123,シフト記号表!$C$6:$L$47,10,FALSE))</f>
        <v/>
      </c>
      <c r="AP124" s="167" t="str">
        <f>IF(AP123="","",VLOOKUP(AP123,シフト記号表!$C$6:$L$47,10,FALSE))</f>
        <v/>
      </c>
      <c r="AQ124" s="167" t="str">
        <f>IF(AQ123="","",VLOOKUP(AQ123,シフト記号表!$C$6:$L$47,10,FALSE))</f>
        <v/>
      </c>
      <c r="AR124" s="167" t="str">
        <f>IF(AR123="","",VLOOKUP(AR123,シフト記号表!$C$6:$L$47,10,FALSE))</f>
        <v/>
      </c>
      <c r="AS124" s="167" t="str">
        <f>IF(AS123="","",VLOOKUP(AS123,シフト記号表!$C$6:$L$47,10,FALSE))</f>
        <v/>
      </c>
      <c r="AT124" s="167" t="str">
        <f>IF(AT123="","",VLOOKUP(AT123,シフト記号表!$C$6:$L$47,10,FALSE))</f>
        <v/>
      </c>
      <c r="AU124" s="168" t="str">
        <f>IF(AU123="","",VLOOKUP(AU123,シフト記号表!$C$6:$L$47,10,FALSE))</f>
        <v/>
      </c>
      <c r="AV124" s="166" t="str">
        <f>IF(AV123="","",VLOOKUP(AV123,シフト記号表!$C$6:$L$47,10,FALSE))</f>
        <v/>
      </c>
      <c r="AW124" s="167" t="str">
        <f>IF(AW123="","",VLOOKUP(AW123,シフト記号表!$C$6:$L$47,10,FALSE))</f>
        <v/>
      </c>
      <c r="AX124" s="167" t="str">
        <f>IF(AX123="","",VLOOKUP(AX123,シフト記号表!$C$6:$L$47,10,FALSE))</f>
        <v/>
      </c>
      <c r="AY124" s="167" t="str">
        <f>IF(AY123="","",VLOOKUP(AY123,シフト記号表!$C$6:$L$47,10,FALSE))</f>
        <v/>
      </c>
      <c r="AZ124" s="167" t="str">
        <f>IF(AZ123="","",VLOOKUP(AZ123,シフト記号表!$C$6:$L$47,10,FALSE))</f>
        <v/>
      </c>
      <c r="BA124" s="167" t="str">
        <f>IF(BA123="","",VLOOKUP(BA123,シフト記号表!$C$6:$L$47,10,FALSE))</f>
        <v/>
      </c>
      <c r="BB124" s="168" t="str">
        <f>IF(BB123="","",VLOOKUP(BB123,シフト記号表!$C$6:$L$47,10,FALSE))</f>
        <v/>
      </c>
      <c r="BC124" s="166" t="str">
        <f>IF(BC123="","",VLOOKUP(BC123,シフト記号表!$C$6:$L$47,10,FALSE))</f>
        <v/>
      </c>
      <c r="BD124" s="167" t="str">
        <f>IF(BD123="","",VLOOKUP(BD123,シフト記号表!$C$6:$L$47,10,FALSE))</f>
        <v/>
      </c>
      <c r="BE124" s="167" t="str">
        <f>IF(BE123="","",VLOOKUP(BE123,シフト記号表!$C$6:$L$47,10,FALSE))</f>
        <v/>
      </c>
      <c r="BF124" s="211">
        <f>IF($BI$3="４週",SUM(AA124:BB124),IF($BI$3="暦月",SUM(AA124:BE124),""))</f>
        <v>0</v>
      </c>
      <c r="BG124" s="212"/>
      <c r="BH124" s="213">
        <f>IF($BI$3="４週",BF124/4,IF($BI$3="暦月",(BF124/($BI$8/7)),""))</f>
        <v>0</v>
      </c>
      <c r="BI124" s="212"/>
      <c r="BJ124" s="201"/>
      <c r="BK124" s="202"/>
      <c r="BL124" s="202"/>
      <c r="BM124" s="202"/>
      <c r="BN124" s="203"/>
    </row>
    <row r="125" spans="2:66" ht="20.25" customHeight="1" x14ac:dyDescent="0.4">
      <c r="B125" s="214">
        <f>B123+1</f>
        <v>55</v>
      </c>
      <c r="C125" s="216"/>
      <c r="D125" s="218"/>
      <c r="E125" s="219"/>
      <c r="F125" s="220"/>
      <c r="G125" s="222"/>
      <c r="H125" s="223"/>
      <c r="I125" s="156"/>
      <c r="J125" s="157"/>
      <c r="K125" s="156"/>
      <c r="L125" s="157"/>
      <c r="M125" s="226"/>
      <c r="N125" s="227"/>
      <c r="O125" s="230"/>
      <c r="P125" s="231"/>
      <c r="Q125" s="231"/>
      <c r="R125" s="223"/>
      <c r="S125" s="204"/>
      <c r="T125" s="205"/>
      <c r="U125" s="205"/>
      <c r="V125" s="205"/>
      <c r="W125" s="206"/>
      <c r="X125" s="179" t="s">
        <v>18</v>
      </c>
      <c r="Y125" s="114"/>
      <c r="Z125" s="115"/>
      <c r="AA125" s="101"/>
      <c r="AB125" s="102"/>
      <c r="AC125" s="102"/>
      <c r="AD125" s="102"/>
      <c r="AE125" s="102"/>
      <c r="AF125" s="102"/>
      <c r="AG125" s="103"/>
      <c r="AH125" s="101"/>
      <c r="AI125" s="102"/>
      <c r="AJ125" s="102"/>
      <c r="AK125" s="102"/>
      <c r="AL125" s="102"/>
      <c r="AM125" s="102"/>
      <c r="AN125" s="103"/>
      <c r="AO125" s="101"/>
      <c r="AP125" s="102"/>
      <c r="AQ125" s="102"/>
      <c r="AR125" s="102"/>
      <c r="AS125" s="102"/>
      <c r="AT125" s="102"/>
      <c r="AU125" s="103"/>
      <c r="AV125" s="101"/>
      <c r="AW125" s="102"/>
      <c r="AX125" s="102"/>
      <c r="AY125" s="102"/>
      <c r="AZ125" s="102"/>
      <c r="BA125" s="102"/>
      <c r="BB125" s="103"/>
      <c r="BC125" s="101"/>
      <c r="BD125" s="102"/>
      <c r="BE125" s="104"/>
      <c r="BF125" s="207"/>
      <c r="BG125" s="208"/>
      <c r="BH125" s="209"/>
      <c r="BI125" s="210"/>
      <c r="BJ125" s="198"/>
      <c r="BK125" s="199"/>
      <c r="BL125" s="199"/>
      <c r="BM125" s="199"/>
      <c r="BN125" s="200"/>
    </row>
    <row r="126" spans="2:66" ht="20.25" customHeight="1" x14ac:dyDescent="0.4">
      <c r="B126" s="215"/>
      <c r="C126" s="217"/>
      <c r="D126" s="221"/>
      <c r="E126" s="219"/>
      <c r="F126" s="220"/>
      <c r="G126" s="224"/>
      <c r="H126" s="225"/>
      <c r="I126" s="191"/>
      <c r="J126" s="192">
        <f>G125</f>
        <v>0</v>
      </c>
      <c r="K126" s="191"/>
      <c r="L126" s="192">
        <f>M125</f>
        <v>0</v>
      </c>
      <c r="M126" s="228"/>
      <c r="N126" s="229"/>
      <c r="O126" s="232"/>
      <c r="P126" s="233"/>
      <c r="Q126" s="233"/>
      <c r="R126" s="225"/>
      <c r="S126" s="204"/>
      <c r="T126" s="205"/>
      <c r="U126" s="205"/>
      <c r="V126" s="205"/>
      <c r="W126" s="206"/>
      <c r="X126" s="180" t="s">
        <v>237</v>
      </c>
      <c r="Y126" s="116"/>
      <c r="Z126" s="181"/>
      <c r="AA126" s="166" t="str">
        <f>IF(AA125="","",VLOOKUP(AA125,シフト記号表!$C$6:$L$47,10,FALSE))</f>
        <v/>
      </c>
      <c r="AB126" s="167" t="str">
        <f>IF(AB125="","",VLOOKUP(AB125,シフト記号表!$C$6:$L$47,10,FALSE))</f>
        <v/>
      </c>
      <c r="AC126" s="167" t="str">
        <f>IF(AC125="","",VLOOKUP(AC125,シフト記号表!$C$6:$L$47,10,FALSE))</f>
        <v/>
      </c>
      <c r="AD126" s="167" t="str">
        <f>IF(AD125="","",VLOOKUP(AD125,シフト記号表!$C$6:$L$47,10,FALSE))</f>
        <v/>
      </c>
      <c r="AE126" s="167" t="str">
        <f>IF(AE125="","",VLOOKUP(AE125,シフト記号表!$C$6:$L$47,10,FALSE))</f>
        <v/>
      </c>
      <c r="AF126" s="167" t="str">
        <f>IF(AF125="","",VLOOKUP(AF125,シフト記号表!$C$6:$L$47,10,FALSE))</f>
        <v/>
      </c>
      <c r="AG126" s="168" t="str">
        <f>IF(AG125="","",VLOOKUP(AG125,シフト記号表!$C$6:$L$47,10,FALSE))</f>
        <v/>
      </c>
      <c r="AH126" s="166" t="str">
        <f>IF(AH125="","",VLOOKUP(AH125,シフト記号表!$C$6:$L$47,10,FALSE))</f>
        <v/>
      </c>
      <c r="AI126" s="167" t="str">
        <f>IF(AI125="","",VLOOKUP(AI125,シフト記号表!$C$6:$L$47,10,FALSE))</f>
        <v/>
      </c>
      <c r="AJ126" s="167" t="str">
        <f>IF(AJ125="","",VLOOKUP(AJ125,シフト記号表!$C$6:$L$47,10,FALSE))</f>
        <v/>
      </c>
      <c r="AK126" s="167" t="str">
        <f>IF(AK125="","",VLOOKUP(AK125,シフト記号表!$C$6:$L$47,10,FALSE))</f>
        <v/>
      </c>
      <c r="AL126" s="167" t="str">
        <f>IF(AL125="","",VLOOKUP(AL125,シフト記号表!$C$6:$L$47,10,FALSE))</f>
        <v/>
      </c>
      <c r="AM126" s="167" t="str">
        <f>IF(AM125="","",VLOOKUP(AM125,シフト記号表!$C$6:$L$47,10,FALSE))</f>
        <v/>
      </c>
      <c r="AN126" s="168" t="str">
        <f>IF(AN125="","",VLOOKUP(AN125,シフト記号表!$C$6:$L$47,10,FALSE))</f>
        <v/>
      </c>
      <c r="AO126" s="166" t="str">
        <f>IF(AO125="","",VLOOKUP(AO125,シフト記号表!$C$6:$L$47,10,FALSE))</f>
        <v/>
      </c>
      <c r="AP126" s="167" t="str">
        <f>IF(AP125="","",VLOOKUP(AP125,シフト記号表!$C$6:$L$47,10,FALSE))</f>
        <v/>
      </c>
      <c r="AQ126" s="167" t="str">
        <f>IF(AQ125="","",VLOOKUP(AQ125,シフト記号表!$C$6:$L$47,10,FALSE))</f>
        <v/>
      </c>
      <c r="AR126" s="167" t="str">
        <f>IF(AR125="","",VLOOKUP(AR125,シフト記号表!$C$6:$L$47,10,FALSE))</f>
        <v/>
      </c>
      <c r="AS126" s="167" t="str">
        <f>IF(AS125="","",VLOOKUP(AS125,シフト記号表!$C$6:$L$47,10,FALSE))</f>
        <v/>
      </c>
      <c r="AT126" s="167" t="str">
        <f>IF(AT125="","",VLOOKUP(AT125,シフト記号表!$C$6:$L$47,10,FALSE))</f>
        <v/>
      </c>
      <c r="AU126" s="168" t="str">
        <f>IF(AU125="","",VLOOKUP(AU125,シフト記号表!$C$6:$L$47,10,FALSE))</f>
        <v/>
      </c>
      <c r="AV126" s="166" t="str">
        <f>IF(AV125="","",VLOOKUP(AV125,シフト記号表!$C$6:$L$47,10,FALSE))</f>
        <v/>
      </c>
      <c r="AW126" s="167" t="str">
        <f>IF(AW125="","",VLOOKUP(AW125,シフト記号表!$C$6:$L$47,10,FALSE))</f>
        <v/>
      </c>
      <c r="AX126" s="167" t="str">
        <f>IF(AX125="","",VLOOKUP(AX125,シフト記号表!$C$6:$L$47,10,FALSE))</f>
        <v/>
      </c>
      <c r="AY126" s="167" t="str">
        <f>IF(AY125="","",VLOOKUP(AY125,シフト記号表!$C$6:$L$47,10,FALSE))</f>
        <v/>
      </c>
      <c r="AZ126" s="167" t="str">
        <f>IF(AZ125="","",VLOOKUP(AZ125,シフト記号表!$C$6:$L$47,10,FALSE))</f>
        <v/>
      </c>
      <c r="BA126" s="167" t="str">
        <f>IF(BA125="","",VLOOKUP(BA125,シフト記号表!$C$6:$L$47,10,FALSE))</f>
        <v/>
      </c>
      <c r="BB126" s="168" t="str">
        <f>IF(BB125="","",VLOOKUP(BB125,シフト記号表!$C$6:$L$47,10,FALSE))</f>
        <v/>
      </c>
      <c r="BC126" s="166" t="str">
        <f>IF(BC125="","",VLOOKUP(BC125,シフト記号表!$C$6:$L$47,10,FALSE))</f>
        <v/>
      </c>
      <c r="BD126" s="167" t="str">
        <f>IF(BD125="","",VLOOKUP(BD125,シフト記号表!$C$6:$L$47,10,FALSE))</f>
        <v/>
      </c>
      <c r="BE126" s="167" t="str">
        <f>IF(BE125="","",VLOOKUP(BE125,シフト記号表!$C$6:$L$47,10,FALSE))</f>
        <v/>
      </c>
      <c r="BF126" s="211">
        <f>IF($BI$3="４週",SUM(AA126:BB126),IF($BI$3="暦月",SUM(AA126:BE126),""))</f>
        <v>0</v>
      </c>
      <c r="BG126" s="212"/>
      <c r="BH126" s="213">
        <f>IF($BI$3="４週",BF126/4,IF($BI$3="暦月",(BF126/($BI$8/7)),""))</f>
        <v>0</v>
      </c>
      <c r="BI126" s="212"/>
      <c r="BJ126" s="201"/>
      <c r="BK126" s="202"/>
      <c r="BL126" s="202"/>
      <c r="BM126" s="202"/>
      <c r="BN126" s="203"/>
    </row>
    <row r="127" spans="2:66" ht="20.25" customHeight="1" x14ac:dyDescent="0.4">
      <c r="B127" s="214">
        <f>B125+1</f>
        <v>56</v>
      </c>
      <c r="C127" s="216"/>
      <c r="D127" s="218"/>
      <c r="E127" s="219"/>
      <c r="F127" s="220"/>
      <c r="G127" s="222"/>
      <c r="H127" s="223"/>
      <c r="I127" s="156"/>
      <c r="J127" s="157"/>
      <c r="K127" s="156"/>
      <c r="L127" s="157"/>
      <c r="M127" s="226"/>
      <c r="N127" s="227"/>
      <c r="O127" s="230"/>
      <c r="P127" s="231"/>
      <c r="Q127" s="231"/>
      <c r="R127" s="223"/>
      <c r="S127" s="204"/>
      <c r="T127" s="205"/>
      <c r="U127" s="205"/>
      <c r="V127" s="205"/>
      <c r="W127" s="206"/>
      <c r="X127" s="179" t="s">
        <v>18</v>
      </c>
      <c r="Y127" s="114"/>
      <c r="Z127" s="115"/>
      <c r="AA127" s="101"/>
      <c r="AB127" s="102"/>
      <c r="AC127" s="102"/>
      <c r="AD127" s="102"/>
      <c r="AE127" s="102"/>
      <c r="AF127" s="102"/>
      <c r="AG127" s="103"/>
      <c r="AH127" s="101"/>
      <c r="AI127" s="102"/>
      <c r="AJ127" s="102"/>
      <c r="AK127" s="102"/>
      <c r="AL127" s="102"/>
      <c r="AM127" s="102"/>
      <c r="AN127" s="103"/>
      <c r="AO127" s="101"/>
      <c r="AP127" s="102"/>
      <c r="AQ127" s="102"/>
      <c r="AR127" s="102"/>
      <c r="AS127" s="102"/>
      <c r="AT127" s="102"/>
      <c r="AU127" s="103"/>
      <c r="AV127" s="101"/>
      <c r="AW127" s="102"/>
      <c r="AX127" s="102"/>
      <c r="AY127" s="102"/>
      <c r="AZ127" s="102"/>
      <c r="BA127" s="102"/>
      <c r="BB127" s="103"/>
      <c r="BC127" s="101"/>
      <c r="BD127" s="102"/>
      <c r="BE127" s="104"/>
      <c r="BF127" s="207"/>
      <c r="BG127" s="208"/>
      <c r="BH127" s="209"/>
      <c r="BI127" s="210"/>
      <c r="BJ127" s="198"/>
      <c r="BK127" s="199"/>
      <c r="BL127" s="199"/>
      <c r="BM127" s="199"/>
      <c r="BN127" s="200"/>
    </row>
    <row r="128" spans="2:66" ht="20.25" customHeight="1" x14ac:dyDescent="0.4">
      <c r="B128" s="215"/>
      <c r="C128" s="217"/>
      <c r="D128" s="221"/>
      <c r="E128" s="219"/>
      <c r="F128" s="220"/>
      <c r="G128" s="224"/>
      <c r="H128" s="225"/>
      <c r="I128" s="191"/>
      <c r="J128" s="192">
        <f>G127</f>
        <v>0</v>
      </c>
      <c r="K128" s="191"/>
      <c r="L128" s="192">
        <f>M127</f>
        <v>0</v>
      </c>
      <c r="M128" s="228"/>
      <c r="N128" s="229"/>
      <c r="O128" s="232"/>
      <c r="P128" s="233"/>
      <c r="Q128" s="233"/>
      <c r="R128" s="225"/>
      <c r="S128" s="204"/>
      <c r="T128" s="205"/>
      <c r="U128" s="205"/>
      <c r="V128" s="205"/>
      <c r="W128" s="206"/>
      <c r="X128" s="180" t="s">
        <v>237</v>
      </c>
      <c r="Y128" s="116"/>
      <c r="Z128" s="181"/>
      <c r="AA128" s="166" t="str">
        <f>IF(AA127="","",VLOOKUP(AA127,シフト記号表!$C$6:$L$47,10,FALSE))</f>
        <v/>
      </c>
      <c r="AB128" s="167" t="str">
        <f>IF(AB127="","",VLOOKUP(AB127,シフト記号表!$C$6:$L$47,10,FALSE))</f>
        <v/>
      </c>
      <c r="AC128" s="167" t="str">
        <f>IF(AC127="","",VLOOKUP(AC127,シフト記号表!$C$6:$L$47,10,FALSE))</f>
        <v/>
      </c>
      <c r="AD128" s="167" t="str">
        <f>IF(AD127="","",VLOOKUP(AD127,シフト記号表!$C$6:$L$47,10,FALSE))</f>
        <v/>
      </c>
      <c r="AE128" s="167" t="str">
        <f>IF(AE127="","",VLOOKUP(AE127,シフト記号表!$C$6:$L$47,10,FALSE))</f>
        <v/>
      </c>
      <c r="AF128" s="167" t="str">
        <f>IF(AF127="","",VLOOKUP(AF127,シフト記号表!$C$6:$L$47,10,FALSE))</f>
        <v/>
      </c>
      <c r="AG128" s="168" t="str">
        <f>IF(AG127="","",VLOOKUP(AG127,シフト記号表!$C$6:$L$47,10,FALSE))</f>
        <v/>
      </c>
      <c r="AH128" s="166" t="str">
        <f>IF(AH127="","",VLOOKUP(AH127,シフト記号表!$C$6:$L$47,10,FALSE))</f>
        <v/>
      </c>
      <c r="AI128" s="167" t="str">
        <f>IF(AI127="","",VLOOKUP(AI127,シフト記号表!$C$6:$L$47,10,FALSE))</f>
        <v/>
      </c>
      <c r="AJ128" s="167" t="str">
        <f>IF(AJ127="","",VLOOKUP(AJ127,シフト記号表!$C$6:$L$47,10,FALSE))</f>
        <v/>
      </c>
      <c r="AK128" s="167" t="str">
        <f>IF(AK127="","",VLOOKUP(AK127,シフト記号表!$C$6:$L$47,10,FALSE))</f>
        <v/>
      </c>
      <c r="AL128" s="167" t="str">
        <f>IF(AL127="","",VLOOKUP(AL127,シフト記号表!$C$6:$L$47,10,FALSE))</f>
        <v/>
      </c>
      <c r="AM128" s="167" t="str">
        <f>IF(AM127="","",VLOOKUP(AM127,シフト記号表!$C$6:$L$47,10,FALSE))</f>
        <v/>
      </c>
      <c r="AN128" s="168" t="str">
        <f>IF(AN127="","",VLOOKUP(AN127,シフト記号表!$C$6:$L$47,10,FALSE))</f>
        <v/>
      </c>
      <c r="AO128" s="166" t="str">
        <f>IF(AO127="","",VLOOKUP(AO127,シフト記号表!$C$6:$L$47,10,FALSE))</f>
        <v/>
      </c>
      <c r="AP128" s="167" t="str">
        <f>IF(AP127="","",VLOOKUP(AP127,シフト記号表!$C$6:$L$47,10,FALSE))</f>
        <v/>
      </c>
      <c r="AQ128" s="167" t="str">
        <f>IF(AQ127="","",VLOOKUP(AQ127,シフト記号表!$C$6:$L$47,10,FALSE))</f>
        <v/>
      </c>
      <c r="AR128" s="167" t="str">
        <f>IF(AR127="","",VLOOKUP(AR127,シフト記号表!$C$6:$L$47,10,FALSE))</f>
        <v/>
      </c>
      <c r="AS128" s="167" t="str">
        <f>IF(AS127="","",VLOOKUP(AS127,シフト記号表!$C$6:$L$47,10,FALSE))</f>
        <v/>
      </c>
      <c r="AT128" s="167" t="str">
        <f>IF(AT127="","",VLOOKUP(AT127,シフト記号表!$C$6:$L$47,10,FALSE))</f>
        <v/>
      </c>
      <c r="AU128" s="168" t="str">
        <f>IF(AU127="","",VLOOKUP(AU127,シフト記号表!$C$6:$L$47,10,FALSE))</f>
        <v/>
      </c>
      <c r="AV128" s="166" t="str">
        <f>IF(AV127="","",VLOOKUP(AV127,シフト記号表!$C$6:$L$47,10,FALSE))</f>
        <v/>
      </c>
      <c r="AW128" s="167" t="str">
        <f>IF(AW127="","",VLOOKUP(AW127,シフト記号表!$C$6:$L$47,10,FALSE))</f>
        <v/>
      </c>
      <c r="AX128" s="167" t="str">
        <f>IF(AX127="","",VLOOKUP(AX127,シフト記号表!$C$6:$L$47,10,FALSE))</f>
        <v/>
      </c>
      <c r="AY128" s="167" t="str">
        <f>IF(AY127="","",VLOOKUP(AY127,シフト記号表!$C$6:$L$47,10,FALSE))</f>
        <v/>
      </c>
      <c r="AZ128" s="167" t="str">
        <f>IF(AZ127="","",VLOOKUP(AZ127,シフト記号表!$C$6:$L$47,10,FALSE))</f>
        <v/>
      </c>
      <c r="BA128" s="167" t="str">
        <f>IF(BA127="","",VLOOKUP(BA127,シフト記号表!$C$6:$L$47,10,FALSE))</f>
        <v/>
      </c>
      <c r="BB128" s="168" t="str">
        <f>IF(BB127="","",VLOOKUP(BB127,シフト記号表!$C$6:$L$47,10,FALSE))</f>
        <v/>
      </c>
      <c r="BC128" s="166" t="str">
        <f>IF(BC127="","",VLOOKUP(BC127,シフト記号表!$C$6:$L$47,10,FALSE))</f>
        <v/>
      </c>
      <c r="BD128" s="167" t="str">
        <f>IF(BD127="","",VLOOKUP(BD127,シフト記号表!$C$6:$L$47,10,FALSE))</f>
        <v/>
      </c>
      <c r="BE128" s="167" t="str">
        <f>IF(BE127="","",VLOOKUP(BE127,シフト記号表!$C$6:$L$47,10,FALSE))</f>
        <v/>
      </c>
      <c r="BF128" s="211">
        <f>IF($BI$3="４週",SUM(AA128:BB128),IF($BI$3="暦月",SUM(AA128:BE128),""))</f>
        <v>0</v>
      </c>
      <c r="BG128" s="212"/>
      <c r="BH128" s="213">
        <f>IF($BI$3="４週",BF128/4,IF($BI$3="暦月",(BF128/($BI$8/7)),""))</f>
        <v>0</v>
      </c>
      <c r="BI128" s="212"/>
      <c r="BJ128" s="201"/>
      <c r="BK128" s="202"/>
      <c r="BL128" s="202"/>
      <c r="BM128" s="202"/>
      <c r="BN128" s="203"/>
    </row>
    <row r="129" spans="2:66" ht="20.25" customHeight="1" x14ac:dyDescent="0.4">
      <c r="B129" s="214">
        <f>B127+1</f>
        <v>57</v>
      </c>
      <c r="C129" s="216"/>
      <c r="D129" s="218"/>
      <c r="E129" s="219"/>
      <c r="F129" s="220"/>
      <c r="G129" s="222"/>
      <c r="H129" s="223"/>
      <c r="I129" s="156"/>
      <c r="J129" s="157"/>
      <c r="K129" s="156"/>
      <c r="L129" s="157"/>
      <c r="M129" s="226"/>
      <c r="N129" s="227"/>
      <c r="O129" s="230"/>
      <c r="P129" s="231"/>
      <c r="Q129" s="231"/>
      <c r="R129" s="223"/>
      <c r="S129" s="204"/>
      <c r="T129" s="205"/>
      <c r="U129" s="205"/>
      <c r="V129" s="205"/>
      <c r="W129" s="206"/>
      <c r="X129" s="179" t="s">
        <v>18</v>
      </c>
      <c r="Y129" s="114"/>
      <c r="Z129" s="115"/>
      <c r="AA129" s="101"/>
      <c r="AB129" s="102"/>
      <c r="AC129" s="102"/>
      <c r="AD129" s="102"/>
      <c r="AE129" s="102"/>
      <c r="AF129" s="102"/>
      <c r="AG129" s="103"/>
      <c r="AH129" s="101"/>
      <c r="AI129" s="102"/>
      <c r="AJ129" s="102"/>
      <c r="AK129" s="102"/>
      <c r="AL129" s="102"/>
      <c r="AM129" s="102"/>
      <c r="AN129" s="103"/>
      <c r="AO129" s="101"/>
      <c r="AP129" s="102"/>
      <c r="AQ129" s="102"/>
      <c r="AR129" s="102"/>
      <c r="AS129" s="102"/>
      <c r="AT129" s="102"/>
      <c r="AU129" s="103"/>
      <c r="AV129" s="101"/>
      <c r="AW129" s="102"/>
      <c r="AX129" s="102"/>
      <c r="AY129" s="102"/>
      <c r="AZ129" s="102"/>
      <c r="BA129" s="102"/>
      <c r="BB129" s="103"/>
      <c r="BC129" s="101"/>
      <c r="BD129" s="102"/>
      <c r="BE129" s="104"/>
      <c r="BF129" s="207"/>
      <c r="BG129" s="208"/>
      <c r="BH129" s="209"/>
      <c r="BI129" s="210"/>
      <c r="BJ129" s="198"/>
      <c r="BK129" s="199"/>
      <c r="BL129" s="199"/>
      <c r="BM129" s="199"/>
      <c r="BN129" s="200"/>
    </row>
    <row r="130" spans="2:66" ht="20.25" customHeight="1" x14ac:dyDescent="0.4">
      <c r="B130" s="215"/>
      <c r="C130" s="217"/>
      <c r="D130" s="221"/>
      <c r="E130" s="219"/>
      <c r="F130" s="220"/>
      <c r="G130" s="224"/>
      <c r="H130" s="225"/>
      <c r="I130" s="191"/>
      <c r="J130" s="192">
        <f>G129</f>
        <v>0</v>
      </c>
      <c r="K130" s="191"/>
      <c r="L130" s="192">
        <f>M129</f>
        <v>0</v>
      </c>
      <c r="M130" s="228"/>
      <c r="N130" s="229"/>
      <c r="O130" s="232"/>
      <c r="P130" s="233"/>
      <c r="Q130" s="233"/>
      <c r="R130" s="225"/>
      <c r="S130" s="204"/>
      <c r="T130" s="205"/>
      <c r="U130" s="205"/>
      <c r="V130" s="205"/>
      <c r="W130" s="206"/>
      <c r="X130" s="180" t="s">
        <v>237</v>
      </c>
      <c r="Y130" s="116"/>
      <c r="Z130" s="181"/>
      <c r="AA130" s="166" t="str">
        <f>IF(AA129="","",VLOOKUP(AA129,シフト記号表!$C$6:$L$47,10,FALSE))</f>
        <v/>
      </c>
      <c r="AB130" s="167" t="str">
        <f>IF(AB129="","",VLOOKUP(AB129,シフト記号表!$C$6:$L$47,10,FALSE))</f>
        <v/>
      </c>
      <c r="AC130" s="167" t="str">
        <f>IF(AC129="","",VLOOKUP(AC129,シフト記号表!$C$6:$L$47,10,FALSE))</f>
        <v/>
      </c>
      <c r="AD130" s="167" t="str">
        <f>IF(AD129="","",VLOOKUP(AD129,シフト記号表!$C$6:$L$47,10,FALSE))</f>
        <v/>
      </c>
      <c r="AE130" s="167" t="str">
        <f>IF(AE129="","",VLOOKUP(AE129,シフト記号表!$C$6:$L$47,10,FALSE))</f>
        <v/>
      </c>
      <c r="AF130" s="167" t="str">
        <f>IF(AF129="","",VLOOKUP(AF129,シフト記号表!$C$6:$L$47,10,FALSE))</f>
        <v/>
      </c>
      <c r="AG130" s="168" t="str">
        <f>IF(AG129="","",VLOOKUP(AG129,シフト記号表!$C$6:$L$47,10,FALSE))</f>
        <v/>
      </c>
      <c r="AH130" s="166" t="str">
        <f>IF(AH129="","",VLOOKUP(AH129,シフト記号表!$C$6:$L$47,10,FALSE))</f>
        <v/>
      </c>
      <c r="AI130" s="167" t="str">
        <f>IF(AI129="","",VLOOKUP(AI129,シフト記号表!$C$6:$L$47,10,FALSE))</f>
        <v/>
      </c>
      <c r="AJ130" s="167" t="str">
        <f>IF(AJ129="","",VLOOKUP(AJ129,シフト記号表!$C$6:$L$47,10,FALSE))</f>
        <v/>
      </c>
      <c r="AK130" s="167" t="str">
        <f>IF(AK129="","",VLOOKUP(AK129,シフト記号表!$C$6:$L$47,10,FALSE))</f>
        <v/>
      </c>
      <c r="AL130" s="167" t="str">
        <f>IF(AL129="","",VLOOKUP(AL129,シフト記号表!$C$6:$L$47,10,FALSE))</f>
        <v/>
      </c>
      <c r="AM130" s="167" t="str">
        <f>IF(AM129="","",VLOOKUP(AM129,シフト記号表!$C$6:$L$47,10,FALSE))</f>
        <v/>
      </c>
      <c r="AN130" s="168" t="str">
        <f>IF(AN129="","",VLOOKUP(AN129,シフト記号表!$C$6:$L$47,10,FALSE))</f>
        <v/>
      </c>
      <c r="AO130" s="166" t="str">
        <f>IF(AO129="","",VLOOKUP(AO129,シフト記号表!$C$6:$L$47,10,FALSE))</f>
        <v/>
      </c>
      <c r="AP130" s="167" t="str">
        <f>IF(AP129="","",VLOOKUP(AP129,シフト記号表!$C$6:$L$47,10,FALSE))</f>
        <v/>
      </c>
      <c r="AQ130" s="167" t="str">
        <f>IF(AQ129="","",VLOOKUP(AQ129,シフト記号表!$C$6:$L$47,10,FALSE))</f>
        <v/>
      </c>
      <c r="AR130" s="167" t="str">
        <f>IF(AR129="","",VLOOKUP(AR129,シフト記号表!$C$6:$L$47,10,FALSE))</f>
        <v/>
      </c>
      <c r="AS130" s="167" t="str">
        <f>IF(AS129="","",VLOOKUP(AS129,シフト記号表!$C$6:$L$47,10,FALSE))</f>
        <v/>
      </c>
      <c r="AT130" s="167" t="str">
        <f>IF(AT129="","",VLOOKUP(AT129,シフト記号表!$C$6:$L$47,10,FALSE))</f>
        <v/>
      </c>
      <c r="AU130" s="168" t="str">
        <f>IF(AU129="","",VLOOKUP(AU129,シフト記号表!$C$6:$L$47,10,FALSE))</f>
        <v/>
      </c>
      <c r="AV130" s="166" t="str">
        <f>IF(AV129="","",VLOOKUP(AV129,シフト記号表!$C$6:$L$47,10,FALSE))</f>
        <v/>
      </c>
      <c r="AW130" s="167" t="str">
        <f>IF(AW129="","",VLOOKUP(AW129,シフト記号表!$C$6:$L$47,10,FALSE))</f>
        <v/>
      </c>
      <c r="AX130" s="167" t="str">
        <f>IF(AX129="","",VLOOKUP(AX129,シフト記号表!$C$6:$L$47,10,FALSE))</f>
        <v/>
      </c>
      <c r="AY130" s="167" t="str">
        <f>IF(AY129="","",VLOOKUP(AY129,シフト記号表!$C$6:$L$47,10,FALSE))</f>
        <v/>
      </c>
      <c r="AZ130" s="167" t="str">
        <f>IF(AZ129="","",VLOOKUP(AZ129,シフト記号表!$C$6:$L$47,10,FALSE))</f>
        <v/>
      </c>
      <c r="BA130" s="167" t="str">
        <f>IF(BA129="","",VLOOKUP(BA129,シフト記号表!$C$6:$L$47,10,FALSE))</f>
        <v/>
      </c>
      <c r="BB130" s="168" t="str">
        <f>IF(BB129="","",VLOOKUP(BB129,シフト記号表!$C$6:$L$47,10,FALSE))</f>
        <v/>
      </c>
      <c r="BC130" s="166" t="str">
        <f>IF(BC129="","",VLOOKUP(BC129,シフト記号表!$C$6:$L$47,10,FALSE))</f>
        <v/>
      </c>
      <c r="BD130" s="167" t="str">
        <f>IF(BD129="","",VLOOKUP(BD129,シフト記号表!$C$6:$L$47,10,FALSE))</f>
        <v/>
      </c>
      <c r="BE130" s="167" t="str">
        <f>IF(BE129="","",VLOOKUP(BE129,シフト記号表!$C$6:$L$47,10,FALSE))</f>
        <v/>
      </c>
      <c r="BF130" s="211">
        <f>IF($BI$3="４週",SUM(AA130:BB130),IF($BI$3="暦月",SUM(AA130:BE130),""))</f>
        <v>0</v>
      </c>
      <c r="BG130" s="212"/>
      <c r="BH130" s="213">
        <f>IF($BI$3="４週",BF130/4,IF($BI$3="暦月",(BF130/($BI$8/7)),""))</f>
        <v>0</v>
      </c>
      <c r="BI130" s="212"/>
      <c r="BJ130" s="201"/>
      <c r="BK130" s="202"/>
      <c r="BL130" s="202"/>
      <c r="BM130" s="202"/>
      <c r="BN130" s="203"/>
    </row>
    <row r="131" spans="2:66" ht="20.25" customHeight="1" x14ac:dyDescent="0.4">
      <c r="B131" s="214">
        <f>B129+1</f>
        <v>58</v>
      </c>
      <c r="C131" s="216"/>
      <c r="D131" s="218"/>
      <c r="E131" s="219"/>
      <c r="F131" s="220"/>
      <c r="G131" s="222"/>
      <c r="H131" s="223"/>
      <c r="I131" s="156"/>
      <c r="J131" s="157"/>
      <c r="K131" s="156"/>
      <c r="L131" s="157"/>
      <c r="M131" s="226"/>
      <c r="N131" s="227"/>
      <c r="O131" s="230"/>
      <c r="P131" s="231"/>
      <c r="Q131" s="231"/>
      <c r="R131" s="223"/>
      <c r="S131" s="204"/>
      <c r="T131" s="205"/>
      <c r="U131" s="205"/>
      <c r="V131" s="205"/>
      <c r="W131" s="206"/>
      <c r="X131" s="179" t="s">
        <v>18</v>
      </c>
      <c r="Y131" s="114"/>
      <c r="Z131" s="115"/>
      <c r="AA131" s="101"/>
      <c r="AB131" s="102"/>
      <c r="AC131" s="102"/>
      <c r="AD131" s="102"/>
      <c r="AE131" s="102"/>
      <c r="AF131" s="102"/>
      <c r="AG131" s="103"/>
      <c r="AH131" s="101"/>
      <c r="AI131" s="102"/>
      <c r="AJ131" s="102"/>
      <c r="AK131" s="102"/>
      <c r="AL131" s="102"/>
      <c r="AM131" s="102"/>
      <c r="AN131" s="103"/>
      <c r="AO131" s="101"/>
      <c r="AP131" s="102"/>
      <c r="AQ131" s="102"/>
      <c r="AR131" s="102"/>
      <c r="AS131" s="102"/>
      <c r="AT131" s="102"/>
      <c r="AU131" s="103"/>
      <c r="AV131" s="101"/>
      <c r="AW131" s="102"/>
      <c r="AX131" s="102"/>
      <c r="AY131" s="102"/>
      <c r="AZ131" s="102"/>
      <c r="BA131" s="102"/>
      <c r="BB131" s="103"/>
      <c r="BC131" s="101"/>
      <c r="BD131" s="102"/>
      <c r="BE131" s="104"/>
      <c r="BF131" s="207"/>
      <c r="BG131" s="208"/>
      <c r="BH131" s="209"/>
      <c r="BI131" s="210"/>
      <c r="BJ131" s="198"/>
      <c r="BK131" s="199"/>
      <c r="BL131" s="199"/>
      <c r="BM131" s="199"/>
      <c r="BN131" s="200"/>
    </row>
    <row r="132" spans="2:66" ht="20.25" customHeight="1" x14ac:dyDescent="0.4">
      <c r="B132" s="215"/>
      <c r="C132" s="217"/>
      <c r="D132" s="221"/>
      <c r="E132" s="219"/>
      <c r="F132" s="220"/>
      <c r="G132" s="224"/>
      <c r="H132" s="225"/>
      <c r="I132" s="191"/>
      <c r="J132" s="192">
        <f>G131</f>
        <v>0</v>
      </c>
      <c r="K132" s="191"/>
      <c r="L132" s="192">
        <f>M131</f>
        <v>0</v>
      </c>
      <c r="M132" s="228"/>
      <c r="N132" s="229"/>
      <c r="O132" s="232"/>
      <c r="P132" s="233"/>
      <c r="Q132" s="233"/>
      <c r="R132" s="225"/>
      <c r="S132" s="204"/>
      <c r="T132" s="205"/>
      <c r="U132" s="205"/>
      <c r="V132" s="205"/>
      <c r="W132" s="206"/>
      <c r="X132" s="180" t="s">
        <v>237</v>
      </c>
      <c r="Y132" s="116"/>
      <c r="Z132" s="181"/>
      <c r="AA132" s="166" t="str">
        <f>IF(AA131="","",VLOOKUP(AA131,シフト記号表!$C$6:$L$47,10,FALSE))</f>
        <v/>
      </c>
      <c r="AB132" s="167" t="str">
        <f>IF(AB131="","",VLOOKUP(AB131,シフト記号表!$C$6:$L$47,10,FALSE))</f>
        <v/>
      </c>
      <c r="AC132" s="167" t="str">
        <f>IF(AC131="","",VLOOKUP(AC131,シフト記号表!$C$6:$L$47,10,FALSE))</f>
        <v/>
      </c>
      <c r="AD132" s="167" t="str">
        <f>IF(AD131="","",VLOOKUP(AD131,シフト記号表!$C$6:$L$47,10,FALSE))</f>
        <v/>
      </c>
      <c r="AE132" s="167" t="str">
        <f>IF(AE131="","",VLOOKUP(AE131,シフト記号表!$C$6:$L$47,10,FALSE))</f>
        <v/>
      </c>
      <c r="AF132" s="167" t="str">
        <f>IF(AF131="","",VLOOKUP(AF131,シフト記号表!$C$6:$L$47,10,FALSE))</f>
        <v/>
      </c>
      <c r="AG132" s="168" t="str">
        <f>IF(AG131="","",VLOOKUP(AG131,シフト記号表!$C$6:$L$47,10,FALSE))</f>
        <v/>
      </c>
      <c r="AH132" s="166" t="str">
        <f>IF(AH131="","",VLOOKUP(AH131,シフト記号表!$C$6:$L$47,10,FALSE))</f>
        <v/>
      </c>
      <c r="AI132" s="167" t="str">
        <f>IF(AI131="","",VLOOKUP(AI131,シフト記号表!$C$6:$L$47,10,FALSE))</f>
        <v/>
      </c>
      <c r="AJ132" s="167" t="str">
        <f>IF(AJ131="","",VLOOKUP(AJ131,シフト記号表!$C$6:$L$47,10,FALSE))</f>
        <v/>
      </c>
      <c r="AK132" s="167" t="str">
        <f>IF(AK131="","",VLOOKUP(AK131,シフト記号表!$C$6:$L$47,10,FALSE))</f>
        <v/>
      </c>
      <c r="AL132" s="167" t="str">
        <f>IF(AL131="","",VLOOKUP(AL131,シフト記号表!$C$6:$L$47,10,FALSE))</f>
        <v/>
      </c>
      <c r="AM132" s="167" t="str">
        <f>IF(AM131="","",VLOOKUP(AM131,シフト記号表!$C$6:$L$47,10,FALSE))</f>
        <v/>
      </c>
      <c r="AN132" s="168" t="str">
        <f>IF(AN131="","",VLOOKUP(AN131,シフト記号表!$C$6:$L$47,10,FALSE))</f>
        <v/>
      </c>
      <c r="AO132" s="166" t="str">
        <f>IF(AO131="","",VLOOKUP(AO131,シフト記号表!$C$6:$L$47,10,FALSE))</f>
        <v/>
      </c>
      <c r="AP132" s="167" t="str">
        <f>IF(AP131="","",VLOOKUP(AP131,シフト記号表!$C$6:$L$47,10,FALSE))</f>
        <v/>
      </c>
      <c r="AQ132" s="167" t="str">
        <f>IF(AQ131="","",VLOOKUP(AQ131,シフト記号表!$C$6:$L$47,10,FALSE))</f>
        <v/>
      </c>
      <c r="AR132" s="167" t="str">
        <f>IF(AR131="","",VLOOKUP(AR131,シフト記号表!$C$6:$L$47,10,FALSE))</f>
        <v/>
      </c>
      <c r="AS132" s="167" t="str">
        <f>IF(AS131="","",VLOOKUP(AS131,シフト記号表!$C$6:$L$47,10,FALSE))</f>
        <v/>
      </c>
      <c r="AT132" s="167" t="str">
        <f>IF(AT131="","",VLOOKUP(AT131,シフト記号表!$C$6:$L$47,10,FALSE))</f>
        <v/>
      </c>
      <c r="AU132" s="168" t="str">
        <f>IF(AU131="","",VLOOKUP(AU131,シフト記号表!$C$6:$L$47,10,FALSE))</f>
        <v/>
      </c>
      <c r="AV132" s="166" t="str">
        <f>IF(AV131="","",VLOOKUP(AV131,シフト記号表!$C$6:$L$47,10,FALSE))</f>
        <v/>
      </c>
      <c r="AW132" s="167" t="str">
        <f>IF(AW131="","",VLOOKUP(AW131,シフト記号表!$C$6:$L$47,10,FALSE))</f>
        <v/>
      </c>
      <c r="AX132" s="167" t="str">
        <f>IF(AX131="","",VLOOKUP(AX131,シフト記号表!$C$6:$L$47,10,FALSE))</f>
        <v/>
      </c>
      <c r="AY132" s="167" t="str">
        <f>IF(AY131="","",VLOOKUP(AY131,シフト記号表!$C$6:$L$47,10,FALSE))</f>
        <v/>
      </c>
      <c r="AZ132" s="167" t="str">
        <f>IF(AZ131="","",VLOOKUP(AZ131,シフト記号表!$C$6:$L$47,10,FALSE))</f>
        <v/>
      </c>
      <c r="BA132" s="167" t="str">
        <f>IF(BA131="","",VLOOKUP(BA131,シフト記号表!$C$6:$L$47,10,FALSE))</f>
        <v/>
      </c>
      <c r="BB132" s="168" t="str">
        <f>IF(BB131="","",VLOOKUP(BB131,シフト記号表!$C$6:$L$47,10,FALSE))</f>
        <v/>
      </c>
      <c r="BC132" s="166" t="str">
        <f>IF(BC131="","",VLOOKUP(BC131,シフト記号表!$C$6:$L$47,10,FALSE))</f>
        <v/>
      </c>
      <c r="BD132" s="167" t="str">
        <f>IF(BD131="","",VLOOKUP(BD131,シフト記号表!$C$6:$L$47,10,FALSE))</f>
        <v/>
      </c>
      <c r="BE132" s="167" t="str">
        <f>IF(BE131="","",VLOOKUP(BE131,シフト記号表!$C$6:$L$47,10,FALSE))</f>
        <v/>
      </c>
      <c r="BF132" s="211">
        <f>IF($BI$3="４週",SUM(AA132:BB132),IF($BI$3="暦月",SUM(AA132:BE132),""))</f>
        <v>0</v>
      </c>
      <c r="BG132" s="212"/>
      <c r="BH132" s="213">
        <f>IF($BI$3="４週",BF132/4,IF($BI$3="暦月",(BF132/($BI$8/7)),""))</f>
        <v>0</v>
      </c>
      <c r="BI132" s="212"/>
      <c r="BJ132" s="201"/>
      <c r="BK132" s="202"/>
      <c r="BL132" s="202"/>
      <c r="BM132" s="202"/>
      <c r="BN132" s="203"/>
    </row>
    <row r="133" spans="2:66" ht="20.25" customHeight="1" x14ac:dyDescent="0.4">
      <c r="B133" s="214">
        <f>B131+1</f>
        <v>59</v>
      </c>
      <c r="C133" s="216"/>
      <c r="D133" s="218"/>
      <c r="E133" s="219"/>
      <c r="F133" s="220"/>
      <c r="G133" s="222"/>
      <c r="H133" s="223"/>
      <c r="I133" s="156"/>
      <c r="J133" s="157"/>
      <c r="K133" s="156"/>
      <c r="L133" s="157"/>
      <c r="M133" s="226"/>
      <c r="N133" s="227"/>
      <c r="O133" s="230"/>
      <c r="P133" s="231"/>
      <c r="Q133" s="231"/>
      <c r="R133" s="223"/>
      <c r="S133" s="204"/>
      <c r="T133" s="205"/>
      <c r="U133" s="205"/>
      <c r="V133" s="205"/>
      <c r="W133" s="206"/>
      <c r="X133" s="179" t="s">
        <v>18</v>
      </c>
      <c r="Y133" s="114"/>
      <c r="Z133" s="115"/>
      <c r="AA133" s="101"/>
      <c r="AB133" s="102"/>
      <c r="AC133" s="102"/>
      <c r="AD133" s="102"/>
      <c r="AE133" s="102"/>
      <c r="AF133" s="102"/>
      <c r="AG133" s="103"/>
      <c r="AH133" s="101"/>
      <c r="AI133" s="102"/>
      <c r="AJ133" s="102"/>
      <c r="AK133" s="102"/>
      <c r="AL133" s="102"/>
      <c r="AM133" s="102"/>
      <c r="AN133" s="103"/>
      <c r="AO133" s="101"/>
      <c r="AP133" s="102"/>
      <c r="AQ133" s="102"/>
      <c r="AR133" s="102"/>
      <c r="AS133" s="102"/>
      <c r="AT133" s="102"/>
      <c r="AU133" s="103"/>
      <c r="AV133" s="101"/>
      <c r="AW133" s="102"/>
      <c r="AX133" s="102"/>
      <c r="AY133" s="102"/>
      <c r="AZ133" s="102"/>
      <c r="BA133" s="102"/>
      <c r="BB133" s="103"/>
      <c r="BC133" s="101"/>
      <c r="BD133" s="102"/>
      <c r="BE133" s="104"/>
      <c r="BF133" s="207"/>
      <c r="BG133" s="208"/>
      <c r="BH133" s="209"/>
      <c r="BI133" s="210"/>
      <c r="BJ133" s="198"/>
      <c r="BK133" s="199"/>
      <c r="BL133" s="199"/>
      <c r="BM133" s="199"/>
      <c r="BN133" s="200"/>
    </row>
    <row r="134" spans="2:66" ht="20.25" customHeight="1" x14ac:dyDescent="0.4">
      <c r="B134" s="215"/>
      <c r="C134" s="217"/>
      <c r="D134" s="221"/>
      <c r="E134" s="219"/>
      <c r="F134" s="220"/>
      <c r="G134" s="224"/>
      <c r="H134" s="225"/>
      <c r="I134" s="191"/>
      <c r="J134" s="192">
        <f>G133</f>
        <v>0</v>
      </c>
      <c r="K134" s="191"/>
      <c r="L134" s="192">
        <f>M133</f>
        <v>0</v>
      </c>
      <c r="M134" s="228"/>
      <c r="N134" s="229"/>
      <c r="O134" s="232"/>
      <c r="P134" s="233"/>
      <c r="Q134" s="233"/>
      <c r="R134" s="225"/>
      <c r="S134" s="204"/>
      <c r="T134" s="205"/>
      <c r="U134" s="205"/>
      <c r="V134" s="205"/>
      <c r="W134" s="206"/>
      <c r="X134" s="180" t="s">
        <v>237</v>
      </c>
      <c r="Y134" s="116"/>
      <c r="Z134" s="181"/>
      <c r="AA134" s="166" t="str">
        <f>IF(AA133="","",VLOOKUP(AA133,シフト記号表!$C$6:$L$47,10,FALSE))</f>
        <v/>
      </c>
      <c r="AB134" s="167" t="str">
        <f>IF(AB133="","",VLOOKUP(AB133,シフト記号表!$C$6:$L$47,10,FALSE))</f>
        <v/>
      </c>
      <c r="AC134" s="167" t="str">
        <f>IF(AC133="","",VLOOKUP(AC133,シフト記号表!$C$6:$L$47,10,FALSE))</f>
        <v/>
      </c>
      <c r="AD134" s="167" t="str">
        <f>IF(AD133="","",VLOOKUP(AD133,シフト記号表!$C$6:$L$47,10,FALSE))</f>
        <v/>
      </c>
      <c r="AE134" s="167" t="str">
        <f>IF(AE133="","",VLOOKUP(AE133,シフト記号表!$C$6:$L$47,10,FALSE))</f>
        <v/>
      </c>
      <c r="AF134" s="167" t="str">
        <f>IF(AF133="","",VLOOKUP(AF133,シフト記号表!$C$6:$L$47,10,FALSE))</f>
        <v/>
      </c>
      <c r="AG134" s="168" t="str">
        <f>IF(AG133="","",VLOOKUP(AG133,シフト記号表!$C$6:$L$47,10,FALSE))</f>
        <v/>
      </c>
      <c r="AH134" s="166" t="str">
        <f>IF(AH133="","",VLOOKUP(AH133,シフト記号表!$C$6:$L$47,10,FALSE))</f>
        <v/>
      </c>
      <c r="AI134" s="167" t="str">
        <f>IF(AI133="","",VLOOKUP(AI133,シフト記号表!$C$6:$L$47,10,FALSE))</f>
        <v/>
      </c>
      <c r="AJ134" s="167" t="str">
        <f>IF(AJ133="","",VLOOKUP(AJ133,シフト記号表!$C$6:$L$47,10,FALSE))</f>
        <v/>
      </c>
      <c r="AK134" s="167" t="str">
        <f>IF(AK133="","",VLOOKUP(AK133,シフト記号表!$C$6:$L$47,10,FALSE))</f>
        <v/>
      </c>
      <c r="AL134" s="167" t="str">
        <f>IF(AL133="","",VLOOKUP(AL133,シフト記号表!$C$6:$L$47,10,FALSE))</f>
        <v/>
      </c>
      <c r="AM134" s="167" t="str">
        <f>IF(AM133="","",VLOOKUP(AM133,シフト記号表!$C$6:$L$47,10,FALSE))</f>
        <v/>
      </c>
      <c r="AN134" s="168" t="str">
        <f>IF(AN133="","",VLOOKUP(AN133,シフト記号表!$C$6:$L$47,10,FALSE))</f>
        <v/>
      </c>
      <c r="AO134" s="166" t="str">
        <f>IF(AO133="","",VLOOKUP(AO133,シフト記号表!$C$6:$L$47,10,FALSE))</f>
        <v/>
      </c>
      <c r="AP134" s="167" t="str">
        <f>IF(AP133="","",VLOOKUP(AP133,シフト記号表!$C$6:$L$47,10,FALSE))</f>
        <v/>
      </c>
      <c r="AQ134" s="167" t="str">
        <f>IF(AQ133="","",VLOOKUP(AQ133,シフト記号表!$C$6:$L$47,10,FALSE))</f>
        <v/>
      </c>
      <c r="AR134" s="167" t="str">
        <f>IF(AR133="","",VLOOKUP(AR133,シフト記号表!$C$6:$L$47,10,FALSE))</f>
        <v/>
      </c>
      <c r="AS134" s="167" t="str">
        <f>IF(AS133="","",VLOOKUP(AS133,シフト記号表!$C$6:$L$47,10,FALSE))</f>
        <v/>
      </c>
      <c r="AT134" s="167" t="str">
        <f>IF(AT133="","",VLOOKUP(AT133,シフト記号表!$C$6:$L$47,10,FALSE))</f>
        <v/>
      </c>
      <c r="AU134" s="168" t="str">
        <f>IF(AU133="","",VLOOKUP(AU133,シフト記号表!$C$6:$L$47,10,FALSE))</f>
        <v/>
      </c>
      <c r="AV134" s="166" t="str">
        <f>IF(AV133="","",VLOOKUP(AV133,シフト記号表!$C$6:$L$47,10,FALSE))</f>
        <v/>
      </c>
      <c r="AW134" s="167" t="str">
        <f>IF(AW133="","",VLOOKUP(AW133,シフト記号表!$C$6:$L$47,10,FALSE))</f>
        <v/>
      </c>
      <c r="AX134" s="167" t="str">
        <f>IF(AX133="","",VLOOKUP(AX133,シフト記号表!$C$6:$L$47,10,FALSE))</f>
        <v/>
      </c>
      <c r="AY134" s="167" t="str">
        <f>IF(AY133="","",VLOOKUP(AY133,シフト記号表!$C$6:$L$47,10,FALSE))</f>
        <v/>
      </c>
      <c r="AZ134" s="167" t="str">
        <f>IF(AZ133="","",VLOOKUP(AZ133,シフト記号表!$C$6:$L$47,10,FALSE))</f>
        <v/>
      </c>
      <c r="BA134" s="167" t="str">
        <f>IF(BA133="","",VLOOKUP(BA133,シフト記号表!$C$6:$L$47,10,FALSE))</f>
        <v/>
      </c>
      <c r="BB134" s="168" t="str">
        <f>IF(BB133="","",VLOOKUP(BB133,シフト記号表!$C$6:$L$47,10,FALSE))</f>
        <v/>
      </c>
      <c r="BC134" s="166" t="str">
        <f>IF(BC133="","",VLOOKUP(BC133,シフト記号表!$C$6:$L$47,10,FALSE))</f>
        <v/>
      </c>
      <c r="BD134" s="167" t="str">
        <f>IF(BD133="","",VLOOKUP(BD133,シフト記号表!$C$6:$L$47,10,FALSE))</f>
        <v/>
      </c>
      <c r="BE134" s="167" t="str">
        <f>IF(BE133="","",VLOOKUP(BE133,シフト記号表!$C$6:$L$47,10,FALSE))</f>
        <v/>
      </c>
      <c r="BF134" s="211">
        <f>IF($BI$3="４週",SUM(AA134:BB134),IF($BI$3="暦月",SUM(AA134:BE134),""))</f>
        <v>0</v>
      </c>
      <c r="BG134" s="212"/>
      <c r="BH134" s="213">
        <f>IF($BI$3="４週",BF134/4,IF($BI$3="暦月",(BF134/($BI$8/7)),""))</f>
        <v>0</v>
      </c>
      <c r="BI134" s="212"/>
      <c r="BJ134" s="201"/>
      <c r="BK134" s="202"/>
      <c r="BL134" s="202"/>
      <c r="BM134" s="202"/>
      <c r="BN134" s="203"/>
    </row>
    <row r="135" spans="2:66" ht="20.25" customHeight="1" x14ac:dyDescent="0.4">
      <c r="B135" s="214">
        <f>B133+1</f>
        <v>60</v>
      </c>
      <c r="C135" s="216"/>
      <c r="D135" s="218"/>
      <c r="E135" s="219"/>
      <c r="F135" s="220"/>
      <c r="G135" s="222"/>
      <c r="H135" s="223"/>
      <c r="I135" s="156"/>
      <c r="J135" s="157"/>
      <c r="K135" s="156"/>
      <c r="L135" s="157"/>
      <c r="M135" s="226"/>
      <c r="N135" s="227"/>
      <c r="O135" s="230"/>
      <c r="P135" s="231"/>
      <c r="Q135" s="231"/>
      <c r="R135" s="223"/>
      <c r="S135" s="204"/>
      <c r="T135" s="205"/>
      <c r="U135" s="205"/>
      <c r="V135" s="205"/>
      <c r="W135" s="206"/>
      <c r="X135" s="179" t="s">
        <v>18</v>
      </c>
      <c r="Y135" s="114"/>
      <c r="Z135" s="115"/>
      <c r="AA135" s="101"/>
      <c r="AB135" s="102"/>
      <c r="AC135" s="102"/>
      <c r="AD135" s="102"/>
      <c r="AE135" s="102"/>
      <c r="AF135" s="102"/>
      <c r="AG135" s="103"/>
      <c r="AH135" s="101"/>
      <c r="AI135" s="102"/>
      <c r="AJ135" s="102"/>
      <c r="AK135" s="102"/>
      <c r="AL135" s="102"/>
      <c r="AM135" s="102"/>
      <c r="AN135" s="103"/>
      <c r="AO135" s="101"/>
      <c r="AP135" s="102"/>
      <c r="AQ135" s="102"/>
      <c r="AR135" s="102"/>
      <c r="AS135" s="102"/>
      <c r="AT135" s="102"/>
      <c r="AU135" s="103"/>
      <c r="AV135" s="101"/>
      <c r="AW135" s="102"/>
      <c r="AX135" s="102"/>
      <c r="AY135" s="102"/>
      <c r="AZ135" s="102"/>
      <c r="BA135" s="102"/>
      <c r="BB135" s="103"/>
      <c r="BC135" s="101"/>
      <c r="BD135" s="102"/>
      <c r="BE135" s="104"/>
      <c r="BF135" s="207"/>
      <c r="BG135" s="208"/>
      <c r="BH135" s="209"/>
      <c r="BI135" s="210"/>
      <c r="BJ135" s="198"/>
      <c r="BK135" s="199"/>
      <c r="BL135" s="199"/>
      <c r="BM135" s="199"/>
      <c r="BN135" s="200"/>
    </row>
    <row r="136" spans="2:66" ht="20.25" customHeight="1" x14ac:dyDescent="0.4">
      <c r="B136" s="215"/>
      <c r="C136" s="217"/>
      <c r="D136" s="221"/>
      <c r="E136" s="219"/>
      <c r="F136" s="220"/>
      <c r="G136" s="224"/>
      <c r="H136" s="225"/>
      <c r="I136" s="191"/>
      <c r="J136" s="192">
        <f>G135</f>
        <v>0</v>
      </c>
      <c r="K136" s="191"/>
      <c r="L136" s="192">
        <f>M135</f>
        <v>0</v>
      </c>
      <c r="M136" s="228"/>
      <c r="N136" s="229"/>
      <c r="O136" s="232"/>
      <c r="P136" s="233"/>
      <c r="Q136" s="233"/>
      <c r="R136" s="225"/>
      <c r="S136" s="204"/>
      <c r="T136" s="205"/>
      <c r="U136" s="205"/>
      <c r="V136" s="205"/>
      <c r="W136" s="206"/>
      <c r="X136" s="180" t="s">
        <v>237</v>
      </c>
      <c r="Y136" s="116"/>
      <c r="Z136" s="181"/>
      <c r="AA136" s="166" t="str">
        <f>IF(AA135="","",VLOOKUP(AA135,シフト記号表!$C$6:$L$47,10,FALSE))</f>
        <v/>
      </c>
      <c r="AB136" s="167" t="str">
        <f>IF(AB135="","",VLOOKUP(AB135,シフト記号表!$C$6:$L$47,10,FALSE))</f>
        <v/>
      </c>
      <c r="AC136" s="167" t="str">
        <f>IF(AC135="","",VLOOKUP(AC135,シフト記号表!$C$6:$L$47,10,FALSE))</f>
        <v/>
      </c>
      <c r="AD136" s="167" t="str">
        <f>IF(AD135="","",VLOOKUP(AD135,シフト記号表!$C$6:$L$47,10,FALSE))</f>
        <v/>
      </c>
      <c r="AE136" s="167" t="str">
        <f>IF(AE135="","",VLOOKUP(AE135,シフト記号表!$C$6:$L$47,10,FALSE))</f>
        <v/>
      </c>
      <c r="AF136" s="167" t="str">
        <f>IF(AF135="","",VLOOKUP(AF135,シフト記号表!$C$6:$L$47,10,FALSE))</f>
        <v/>
      </c>
      <c r="AG136" s="168" t="str">
        <f>IF(AG135="","",VLOOKUP(AG135,シフト記号表!$C$6:$L$47,10,FALSE))</f>
        <v/>
      </c>
      <c r="AH136" s="166" t="str">
        <f>IF(AH135="","",VLOOKUP(AH135,シフト記号表!$C$6:$L$47,10,FALSE))</f>
        <v/>
      </c>
      <c r="AI136" s="167" t="str">
        <f>IF(AI135="","",VLOOKUP(AI135,シフト記号表!$C$6:$L$47,10,FALSE))</f>
        <v/>
      </c>
      <c r="AJ136" s="167" t="str">
        <f>IF(AJ135="","",VLOOKUP(AJ135,シフト記号表!$C$6:$L$47,10,FALSE))</f>
        <v/>
      </c>
      <c r="AK136" s="167" t="str">
        <f>IF(AK135="","",VLOOKUP(AK135,シフト記号表!$C$6:$L$47,10,FALSE))</f>
        <v/>
      </c>
      <c r="AL136" s="167" t="str">
        <f>IF(AL135="","",VLOOKUP(AL135,シフト記号表!$C$6:$L$47,10,FALSE))</f>
        <v/>
      </c>
      <c r="AM136" s="167" t="str">
        <f>IF(AM135="","",VLOOKUP(AM135,シフト記号表!$C$6:$L$47,10,FALSE))</f>
        <v/>
      </c>
      <c r="AN136" s="168" t="str">
        <f>IF(AN135="","",VLOOKUP(AN135,シフト記号表!$C$6:$L$47,10,FALSE))</f>
        <v/>
      </c>
      <c r="AO136" s="166" t="str">
        <f>IF(AO135="","",VLOOKUP(AO135,シフト記号表!$C$6:$L$47,10,FALSE))</f>
        <v/>
      </c>
      <c r="AP136" s="167" t="str">
        <f>IF(AP135="","",VLOOKUP(AP135,シフト記号表!$C$6:$L$47,10,FALSE))</f>
        <v/>
      </c>
      <c r="AQ136" s="167" t="str">
        <f>IF(AQ135="","",VLOOKUP(AQ135,シフト記号表!$C$6:$L$47,10,FALSE))</f>
        <v/>
      </c>
      <c r="AR136" s="167" t="str">
        <f>IF(AR135="","",VLOOKUP(AR135,シフト記号表!$C$6:$L$47,10,FALSE))</f>
        <v/>
      </c>
      <c r="AS136" s="167" t="str">
        <f>IF(AS135="","",VLOOKUP(AS135,シフト記号表!$C$6:$L$47,10,FALSE))</f>
        <v/>
      </c>
      <c r="AT136" s="167" t="str">
        <f>IF(AT135="","",VLOOKUP(AT135,シフト記号表!$C$6:$L$47,10,FALSE))</f>
        <v/>
      </c>
      <c r="AU136" s="168" t="str">
        <f>IF(AU135="","",VLOOKUP(AU135,シフト記号表!$C$6:$L$47,10,FALSE))</f>
        <v/>
      </c>
      <c r="AV136" s="166" t="str">
        <f>IF(AV135="","",VLOOKUP(AV135,シフト記号表!$C$6:$L$47,10,FALSE))</f>
        <v/>
      </c>
      <c r="AW136" s="167" t="str">
        <f>IF(AW135="","",VLOOKUP(AW135,シフト記号表!$C$6:$L$47,10,FALSE))</f>
        <v/>
      </c>
      <c r="AX136" s="167" t="str">
        <f>IF(AX135="","",VLOOKUP(AX135,シフト記号表!$C$6:$L$47,10,FALSE))</f>
        <v/>
      </c>
      <c r="AY136" s="167" t="str">
        <f>IF(AY135="","",VLOOKUP(AY135,シフト記号表!$C$6:$L$47,10,FALSE))</f>
        <v/>
      </c>
      <c r="AZ136" s="167" t="str">
        <f>IF(AZ135="","",VLOOKUP(AZ135,シフト記号表!$C$6:$L$47,10,FALSE))</f>
        <v/>
      </c>
      <c r="BA136" s="167" t="str">
        <f>IF(BA135="","",VLOOKUP(BA135,シフト記号表!$C$6:$L$47,10,FALSE))</f>
        <v/>
      </c>
      <c r="BB136" s="168" t="str">
        <f>IF(BB135="","",VLOOKUP(BB135,シフト記号表!$C$6:$L$47,10,FALSE))</f>
        <v/>
      </c>
      <c r="BC136" s="166" t="str">
        <f>IF(BC135="","",VLOOKUP(BC135,シフト記号表!$C$6:$L$47,10,FALSE))</f>
        <v/>
      </c>
      <c r="BD136" s="167" t="str">
        <f>IF(BD135="","",VLOOKUP(BD135,シフト記号表!$C$6:$L$47,10,FALSE))</f>
        <v/>
      </c>
      <c r="BE136" s="167" t="str">
        <f>IF(BE135="","",VLOOKUP(BE135,シフト記号表!$C$6:$L$47,10,FALSE))</f>
        <v/>
      </c>
      <c r="BF136" s="211">
        <f>IF($BI$3="４週",SUM(AA136:BB136),IF($BI$3="暦月",SUM(AA136:BE136),""))</f>
        <v>0</v>
      </c>
      <c r="BG136" s="212"/>
      <c r="BH136" s="213">
        <f>IF($BI$3="４週",BF136/4,IF($BI$3="暦月",(BF136/($BI$8/7)),""))</f>
        <v>0</v>
      </c>
      <c r="BI136" s="212"/>
      <c r="BJ136" s="201"/>
      <c r="BK136" s="202"/>
      <c r="BL136" s="202"/>
      <c r="BM136" s="202"/>
      <c r="BN136" s="203"/>
    </row>
    <row r="137" spans="2:66" ht="20.25" customHeight="1" x14ac:dyDescent="0.4">
      <c r="B137" s="214">
        <f>B135+1</f>
        <v>61</v>
      </c>
      <c r="C137" s="216"/>
      <c r="D137" s="218"/>
      <c r="E137" s="219"/>
      <c r="F137" s="220"/>
      <c r="G137" s="222"/>
      <c r="H137" s="223"/>
      <c r="I137" s="156"/>
      <c r="J137" s="157"/>
      <c r="K137" s="156"/>
      <c r="L137" s="157"/>
      <c r="M137" s="226"/>
      <c r="N137" s="227"/>
      <c r="O137" s="230"/>
      <c r="P137" s="231"/>
      <c r="Q137" s="231"/>
      <c r="R137" s="223"/>
      <c r="S137" s="204"/>
      <c r="T137" s="205"/>
      <c r="U137" s="205"/>
      <c r="V137" s="205"/>
      <c r="W137" s="206"/>
      <c r="X137" s="179" t="s">
        <v>18</v>
      </c>
      <c r="Y137" s="114"/>
      <c r="Z137" s="115"/>
      <c r="AA137" s="101"/>
      <c r="AB137" s="102"/>
      <c r="AC137" s="102"/>
      <c r="AD137" s="102"/>
      <c r="AE137" s="102"/>
      <c r="AF137" s="102"/>
      <c r="AG137" s="103"/>
      <c r="AH137" s="101"/>
      <c r="AI137" s="102"/>
      <c r="AJ137" s="102"/>
      <c r="AK137" s="102"/>
      <c r="AL137" s="102"/>
      <c r="AM137" s="102"/>
      <c r="AN137" s="103"/>
      <c r="AO137" s="101"/>
      <c r="AP137" s="102"/>
      <c r="AQ137" s="102"/>
      <c r="AR137" s="102"/>
      <c r="AS137" s="102"/>
      <c r="AT137" s="102"/>
      <c r="AU137" s="103"/>
      <c r="AV137" s="101"/>
      <c r="AW137" s="102"/>
      <c r="AX137" s="102"/>
      <c r="AY137" s="102"/>
      <c r="AZ137" s="102"/>
      <c r="BA137" s="102"/>
      <c r="BB137" s="103"/>
      <c r="BC137" s="101"/>
      <c r="BD137" s="102"/>
      <c r="BE137" s="104"/>
      <c r="BF137" s="207"/>
      <c r="BG137" s="208"/>
      <c r="BH137" s="209"/>
      <c r="BI137" s="210"/>
      <c r="BJ137" s="198"/>
      <c r="BK137" s="199"/>
      <c r="BL137" s="199"/>
      <c r="BM137" s="199"/>
      <c r="BN137" s="200"/>
    </row>
    <row r="138" spans="2:66" ht="20.25" customHeight="1" x14ac:dyDescent="0.4">
      <c r="B138" s="215"/>
      <c r="C138" s="217"/>
      <c r="D138" s="221"/>
      <c r="E138" s="219"/>
      <c r="F138" s="220"/>
      <c r="G138" s="224"/>
      <c r="H138" s="225"/>
      <c r="I138" s="191"/>
      <c r="J138" s="192">
        <f>G137</f>
        <v>0</v>
      </c>
      <c r="K138" s="191"/>
      <c r="L138" s="192">
        <f>M137</f>
        <v>0</v>
      </c>
      <c r="M138" s="228"/>
      <c r="N138" s="229"/>
      <c r="O138" s="232"/>
      <c r="P138" s="233"/>
      <c r="Q138" s="233"/>
      <c r="R138" s="225"/>
      <c r="S138" s="204"/>
      <c r="T138" s="205"/>
      <c r="U138" s="205"/>
      <c r="V138" s="205"/>
      <c r="W138" s="206"/>
      <c r="X138" s="180" t="s">
        <v>237</v>
      </c>
      <c r="Y138" s="116"/>
      <c r="Z138" s="181"/>
      <c r="AA138" s="166" t="str">
        <f>IF(AA137="","",VLOOKUP(AA137,シフト記号表!$C$6:$L$47,10,FALSE))</f>
        <v/>
      </c>
      <c r="AB138" s="167" t="str">
        <f>IF(AB137="","",VLOOKUP(AB137,シフト記号表!$C$6:$L$47,10,FALSE))</f>
        <v/>
      </c>
      <c r="AC138" s="167" t="str">
        <f>IF(AC137="","",VLOOKUP(AC137,シフト記号表!$C$6:$L$47,10,FALSE))</f>
        <v/>
      </c>
      <c r="AD138" s="167" t="str">
        <f>IF(AD137="","",VLOOKUP(AD137,シフト記号表!$C$6:$L$47,10,FALSE))</f>
        <v/>
      </c>
      <c r="AE138" s="167" t="str">
        <f>IF(AE137="","",VLOOKUP(AE137,シフト記号表!$C$6:$L$47,10,FALSE))</f>
        <v/>
      </c>
      <c r="AF138" s="167" t="str">
        <f>IF(AF137="","",VLOOKUP(AF137,シフト記号表!$C$6:$L$47,10,FALSE))</f>
        <v/>
      </c>
      <c r="AG138" s="168" t="str">
        <f>IF(AG137="","",VLOOKUP(AG137,シフト記号表!$C$6:$L$47,10,FALSE))</f>
        <v/>
      </c>
      <c r="AH138" s="166" t="str">
        <f>IF(AH137="","",VLOOKUP(AH137,シフト記号表!$C$6:$L$47,10,FALSE))</f>
        <v/>
      </c>
      <c r="AI138" s="167" t="str">
        <f>IF(AI137="","",VLOOKUP(AI137,シフト記号表!$C$6:$L$47,10,FALSE))</f>
        <v/>
      </c>
      <c r="AJ138" s="167" t="str">
        <f>IF(AJ137="","",VLOOKUP(AJ137,シフト記号表!$C$6:$L$47,10,FALSE))</f>
        <v/>
      </c>
      <c r="AK138" s="167" t="str">
        <f>IF(AK137="","",VLOOKUP(AK137,シフト記号表!$C$6:$L$47,10,FALSE))</f>
        <v/>
      </c>
      <c r="AL138" s="167" t="str">
        <f>IF(AL137="","",VLOOKUP(AL137,シフト記号表!$C$6:$L$47,10,FALSE))</f>
        <v/>
      </c>
      <c r="AM138" s="167" t="str">
        <f>IF(AM137="","",VLOOKUP(AM137,シフト記号表!$C$6:$L$47,10,FALSE))</f>
        <v/>
      </c>
      <c r="AN138" s="168" t="str">
        <f>IF(AN137="","",VLOOKUP(AN137,シフト記号表!$C$6:$L$47,10,FALSE))</f>
        <v/>
      </c>
      <c r="AO138" s="166" t="str">
        <f>IF(AO137="","",VLOOKUP(AO137,シフト記号表!$C$6:$L$47,10,FALSE))</f>
        <v/>
      </c>
      <c r="AP138" s="167" t="str">
        <f>IF(AP137="","",VLOOKUP(AP137,シフト記号表!$C$6:$L$47,10,FALSE))</f>
        <v/>
      </c>
      <c r="AQ138" s="167" t="str">
        <f>IF(AQ137="","",VLOOKUP(AQ137,シフト記号表!$C$6:$L$47,10,FALSE))</f>
        <v/>
      </c>
      <c r="AR138" s="167" t="str">
        <f>IF(AR137="","",VLOOKUP(AR137,シフト記号表!$C$6:$L$47,10,FALSE))</f>
        <v/>
      </c>
      <c r="AS138" s="167" t="str">
        <f>IF(AS137="","",VLOOKUP(AS137,シフト記号表!$C$6:$L$47,10,FALSE))</f>
        <v/>
      </c>
      <c r="AT138" s="167" t="str">
        <f>IF(AT137="","",VLOOKUP(AT137,シフト記号表!$C$6:$L$47,10,FALSE))</f>
        <v/>
      </c>
      <c r="AU138" s="168" t="str">
        <f>IF(AU137="","",VLOOKUP(AU137,シフト記号表!$C$6:$L$47,10,FALSE))</f>
        <v/>
      </c>
      <c r="AV138" s="166" t="str">
        <f>IF(AV137="","",VLOOKUP(AV137,シフト記号表!$C$6:$L$47,10,FALSE))</f>
        <v/>
      </c>
      <c r="AW138" s="167" t="str">
        <f>IF(AW137="","",VLOOKUP(AW137,シフト記号表!$C$6:$L$47,10,FALSE))</f>
        <v/>
      </c>
      <c r="AX138" s="167" t="str">
        <f>IF(AX137="","",VLOOKUP(AX137,シフト記号表!$C$6:$L$47,10,FALSE))</f>
        <v/>
      </c>
      <c r="AY138" s="167" t="str">
        <f>IF(AY137="","",VLOOKUP(AY137,シフト記号表!$C$6:$L$47,10,FALSE))</f>
        <v/>
      </c>
      <c r="AZ138" s="167" t="str">
        <f>IF(AZ137="","",VLOOKUP(AZ137,シフト記号表!$C$6:$L$47,10,FALSE))</f>
        <v/>
      </c>
      <c r="BA138" s="167" t="str">
        <f>IF(BA137="","",VLOOKUP(BA137,シフト記号表!$C$6:$L$47,10,FALSE))</f>
        <v/>
      </c>
      <c r="BB138" s="168" t="str">
        <f>IF(BB137="","",VLOOKUP(BB137,シフト記号表!$C$6:$L$47,10,FALSE))</f>
        <v/>
      </c>
      <c r="BC138" s="166" t="str">
        <f>IF(BC137="","",VLOOKUP(BC137,シフト記号表!$C$6:$L$47,10,FALSE))</f>
        <v/>
      </c>
      <c r="BD138" s="167" t="str">
        <f>IF(BD137="","",VLOOKUP(BD137,シフト記号表!$C$6:$L$47,10,FALSE))</f>
        <v/>
      </c>
      <c r="BE138" s="167" t="str">
        <f>IF(BE137="","",VLOOKUP(BE137,シフト記号表!$C$6:$L$47,10,FALSE))</f>
        <v/>
      </c>
      <c r="BF138" s="211">
        <f>IF($BI$3="４週",SUM(AA138:BB138),IF($BI$3="暦月",SUM(AA138:BE138),""))</f>
        <v>0</v>
      </c>
      <c r="BG138" s="212"/>
      <c r="BH138" s="213">
        <f>IF($BI$3="４週",BF138/4,IF($BI$3="暦月",(BF138/($BI$8/7)),""))</f>
        <v>0</v>
      </c>
      <c r="BI138" s="212"/>
      <c r="BJ138" s="201"/>
      <c r="BK138" s="202"/>
      <c r="BL138" s="202"/>
      <c r="BM138" s="202"/>
      <c r="BN138" s="203"/>
    </row>
    <row r="139" spans="2:66" ht="20.25" customHeight="1" x14ac:dyDescent="0.4">
      <c r="B139" s="214">
        <f>B137+1</f>
        <v>62</v>
      </c>
      <c r="C139" s="216"/>
      <c r="D139" s="218"/>
      <c r="E139" s="219"/>
      <c r="F139" s="220"/>
      <c r="G139" s="222"/>
      <c r="H139" s="223"/>
      <c r="I139" s="156"/>
      <c r="J139" s="157"/>
      <c r="K139" s="156"/>
      <c r="L139" s="157"/>
      <c r="M139" s="226"/>
      <c r="N139" s="227"/>
      <c r="O139" s="230"/>
      <c r="P139" s="231"/>
      <c r="Q139" s="231"/>
      <c r="R139" s="223"/>
      <c r="S139" s="204"/>
      <c r="T139" s="205"/>
      <c r="U139" s="205"/>
      <c r="V139" s="205"/>
      <c r="W139" s="206"/>
      <c r="X139" s="179" t="s">
        <v>18</v>
      </c>
      <c r="Y139" s="114"/>
      <c r="Z139" s="115"/>
      <c r="AA139" s="101"/>
      <c r="AB139" s="102"/>
      <c r="AC139" s="102"/>
      <c r="AD139" s="102"/>
      <c r="AE139" s="102"/>
      <c r="AF139" s="102"/>
      <c r="AG139" s="103"/>
      <c r="AH139" s="101"/>
      <c r="AI139" s="102"/>
      <c r="AJ139" s="102"/>
      <c r="AK139" s="102"/>
      <c r="AL139" s="102"/>
      <c r="AM139" s="102"/>
      <c r="AN139" s="103"/>
      <c r="AO139" s="101"/>
      <c r="AP139" s="102"/>
      <c r="AQ139" s="102"/>
      <c r="AR139" s="102"/>
      <c r="AS139" s="102"/>
      <c r="AT139" s="102"/>
      <c r="AU139" s="103"/>
      <c r="AV139" s="101"/>
      <c r="AW139" s="102"/>
      <c r="AX139" s="102"/>
      <c r="AY139" s="102"/>
      <c r="AZ139" s="102"/>
      <c r="BA139" s="102"/>
      <c r="BB139" s="103"/>
      <c r="BC139" s="101"/>
      <c r="BD139" s="102"/>
      <c r="BE139" s="104"/>
      <c r="BF139" s="207"/>
      <c r="BG139" s="208"/>
      <c r="BH139" s="209"/>
      <c r="BI139" s="210"/>
      <c r="BJ139" s="198"/>
      <c r="BK139" s="199"/>
      <c r="BL139" s="199"/>
      <c r="BM139" s="199"/>
      <c r="BN139" s="200"/>
    </row>
    <row r="140" spans="2:66" ht="20.25" customHeight="1" x14ac:dyDescent="0.4">
      <c r="B140" s="215"/>
      <c r="C140" s="217"/>
      <c r="D140" s="221"/>
      <c r="E140" s="219"/>
      <c r="F140" s="220"/>
      <c r="G140" s="224"/>
      <c r="H140" s="225"/>
      <c r="I140" s="191"/>
      <c r="J140" s="192">
        <f>G139</f>
        <v>0</v>
      </c>
      <c r="K140" s="191"/>
      <c r="L140" s="192">
        <f>M139</f>
        <v>0</v>
      </c>
      <c r="M140" s="228"/>
      <c r="N140" s="229"/>
      <c r="O140" s="232"/>
      <c r="P140" s="233"/>
      <c r="Q140" s="233"/>
      <c r="R140" s="225"/>
      <c r="S140" s="204"/>
      <c r="T140" s="205"/>
      <c r="U140" s="205"/>
      <c r="V140" s="205"/>
      <c r="W140" s="206"/>
      <c r="X140" s="180" t="s">
        <v>237</v>
      </c>
      <c r="Y140" s="116"/>
      <c r="Z140" s="181"/>
      <c r="AA140" s="166" t="str">
        <f>IF(AA139="","",VLOOKUP(AA139,シフト記号表!$C$6:$L$47,10,FALSE))</f>
        <v/>
      </c>
      <c r="AB140" s="167" t="str">
        <f>IF(AB139="","",VLOOKUP(AB139,シフト記号表!$C$6:$L$47,10,FALSE))</f>
        <v/>
      </c>
      <c r="AC140" s="167" t="str">
        <f>IF(AC139="","",VLOOKUP(AC139,シフト記号表!$C$6:$L$47,10,FALSE))</f>
        <v/>
      </c>
      <c r="AD140" s="167" t="str">
        <f>IF(AD139="","",VLOOKUP(AD139,シフト記号表!$C$6:$L$47,10,FALSE))</f>
        <v/>
      </c>
      <c r="AE140" s="167" t="str">
        <f>IF(AE139="","",VLOOKUP(AE139,シフト記号表!$C$6:$L$47,10,FALSE))</f>
        <v/>
      </c>
      <c r="AF140" s="167" t="str">
        <f>IF(AF139="","",VLOOKUP(AF139,シフト記号表!$C$6:$L$47,10,FALSE))</f>
        <v/>
      </c>
      <c r="AG140" s="168" t="str">
        <f>IF(AG139="","",VLOOKUP(AG139,シフト記号表!$C$6:$L$47,10,FALSE))</f>
        <v/>
      </c>
      <c r="AH140" s="166" t="str">
        <f>IF(AH139="","",VLOOKUP(AH139,シフト記号表!$C$6:$L$47,10,FALSE))</f>
        <v/>
      </c>
      <c r="AI140" s="167" t="str">
        <f>IF(AI139="","",VLOOKUP(AI139,シフト記号表!$C$6:$L$47,10,FALSE))</f>
        <v/>
      </c>
      <c r="AJ140" s="167" t="str">
        <f>IF(AJ139="","",VLOOKUP(AJ139,シフト記号表!$C$6:$L$47,10,FALSE))</f>
        <v/>
      </c>
      <c r="AK140" s="167" t="str">
        <f>IF(AK139="","",VLOOKUP(AK139,シフト記号表!$C$6:$L$47,10,FALSE))</f>
        <v/>
      </c>
      <c r="AL140" s="167" t="str">
        <f>IF(AL139="","",VLOOKUP(AL139,シフト記号表!$C$6:$L$47,10,FALSE))</f>
        <v/>
      </c>
      <c r="AM140" s="167" t="str">
        <f>IF(AM139="","",VLOOKUP(AM139,シフト記号表!$C$6:$L$47,10,FALSE))</f>
        <v/>
      </c>
      <c r="AN140" s="168" t="str">
        <f>IF(AN139="","",VLOOKUP(AN139,シフト記号表!$C$6:$L$47,10,FALSE))</f>
        <v/>
      </c>
      <c r="AO140" s="166" t="str">
        <f>IF(AO139="","",VLOOKUP(AO139,シフト記号表!$C$6:$L$47,10,FALSE))</f>
        <v/>
      </c>
      <c r="AP140" s="167" t="str">
        <f>IF(AP139="","",VLOOKUP(AP139,シフト記号表!$C$6:$L$47,10,FALSE))</f>
        <v/>
      </c>
      <c r="AQ140" s="167" t="str">
        <f>IF(AQ139="","",VLOOKUP(AQ139,シフト記号表!$C$6:$L$47,10,FALSE))</f>
        <v/>
      </c>
      <c r="AR140" s="167" t="str">
        <f>IF(AR139="","",VLOOKUP(AR139,シフト記号表!$C$6:$L$47,10,FALSE))</f>
        <v/>
      </c>
      <c r="AS140" s="167" t="str">
        <f>IF(AS139="","",VLOOKUP(AS139,シフト記号表!$C$6:$L$47,10,FALSE))</f>
        <v/>
      </c>
      <c r="AT140" s="167" t="str">
        <f>IF(AT139="","",VLOOKUP(AT139,シフト記号表!$C$6:$L$47,10,FALSE))</f>
        <v/>
      </c>
      <c r="AU140" s="168" t="str">
        <f>IF(AU139="","",VLOOKUP(AU139,シフト記号表!$C$6:$L$47,10,FALSE))</f>
        <v/>
      </c>
      <c r="AV140" s="166" t="str">
        <f>IF(AV139="","",VLOOKUP(AV139,シフト記号表!$C$6:$L$47,10,FALSE))</f>
        <v/>
      </c>
      <c r="AW140" s="167" t="str">
        <f>IF(AW139="","",VLOOKUP(AW139,シフト記号表!$C$6:$L$47,10,FALSE))</f>
        <v/>
      </c>
      <c r="AX140" s="167" t="str">
        <f>IF(AX139="","",VLOOKUP(AX139,シフト記号表!$C$6:$L$47,10,FALSE))</f>
        <v/>
      </c>
      <c r="AY140" s="167" t="str">
        <f>IF(AY139="","",VLOOKUP(AY139,シフト記号表!$C$6:$L$47,10,FALSE))</f>
        <v/>
      </c>
      <c r="AZ140" s="167" t="str">
        <f>IF(AZ139="","",VLOOKUP(AZ139,シフト記号表!$C$6:$L$47,10,FALSE))</f>
        <v/>
      </c>
      <c r="BA140" s="167" t="str">
        <f>IF(BA139="","",VLOOKUP(BA139,シフト記号表!$C$6:$L$47,10,FALSE))</f>
        <v/>
      </c>
      <c r="BB140" s="168" t="str">
        <f>IF(BB139="","",VLOOKUP(BB139,シフト記号表!$C$6:$L$47,10,FALSE))</f>
        <v/>
      </c>
      <c r="BC140" s="166" t="str">
        <f>IF(BC139="","",VLOOKUP(BC139,シフト記号表!$C$6:$L$47,10,FALSE))</f>
        <v/>
      </c>
      <c r="BD140" s="167" t="str">
        <f>IF(BD139="","",VLOOKUP(BD139,シフト記号表!$C$6:$L$47,10,FALSE))</f>
        <v/>
      </c>
      <c r="BE140" s="167" t="str">
        <f>IF(BE139="","",VLOOKUP(BE139,シフト記号表!$C$6:$L$47,10,FALSE))</f>
        <v/>
      </c>
      <c r="BF140" s="211">
        <f>IF($BI$3="４週",SUM(AA140:BB140),IF($BI$3="暦月",SUM(AA140:BE140),""))</f>
        <v>0</v>
      </c>
      <c r="BG140" s="212"/>
      <c r="BH140" s="213">
        <f>IF($BI$3="４週",BF140/4,IF($BI$3="暦月",(BF140/($BI$8/7)),""))</f>
        <v>0</v>
      </c>
      <c r="BI140" s="212"/>
      <c r="BJ140" s="201"/>
      <c r="BK140" s="202"/>
      <c r="BL140" s="202"/>
      <c r="BM140" s="202"/>
      <c r="BN140" s="203"/>
    </row>
    <row r="141" spans="2:66" ht="20.25" customHeight="1" x14ac:dyDescent="0.4">
      <c r="B141" s="214">
        <f>B139+1</f>
        <v>63</v>
      </c>
      <c r="C141" s="216"/>
      <c r="D141" s="218"/>
      <c r="E141" s="219"/>
      <c r="F141" s="220"/>
      <c r="G141" s="222"/>
      <c r="H141" s="223"/>
      <c r="I141" s="156"/>
      <c r="J141" s="157"/>
      <c r="K141" s="156"/>
      <c r="L141" s="157"/>
      <c r="M141" s="226"/>
      <c r="N141" s="227"/>
      <c r="O141" s="230"/>
      <c r="P141" s="231"/>
      <c r="Q141" s="231"/>
      <c r="R141" s="223"/>
      <c r="S141" s="204"/>
      <c r="T141" s="205"/>
      <c r="U141" s="205"/>
      <c r="V141" s="205"/>
      <c r="W141" s="206"/>
      <c r="X141" s="179" t="s">
        <v>18</v>
      </c>
      <c r="Y141" s="114"/>
      <c r="Z141" s="115"/>
      <c r="AA141" s="101"/>
      <c r="AB141" s="102"/>
      <c r="AC141" s="102"/>
      <c r="AD141" s="102"/>
      <c r="AE141" s="102"/>
      <c r="AF141" s="102"/>
      <c r="AG141" s="103"/>
      <c r="AH141" s="101"/>
      <c r="AI141" s="102"/>
      <c r="AJ141" s="102"/>
      <c r="AK141" s="102"/>
      <c r="AL141" s="102"/>
      <c r="AM141" s="102"/>
      <c r="AN141" s="103"/>
      <c r="AO141" s="101"/>
      <c r="AP141" s="102"/>
      <c r="AQ141" s="102"/>
      <c r="AR141" s="102"/>
      <c r="AS141" s="102"/>
      <c r="AT141" s="102"/>
      <c r="AU141" s="103"/>
      <c r="AV141" s="101"/>
      <c r="AW141" s="102"/>
      <c r="AX141" s="102"/>
      <c r="AY141" s="102"/>
      <c r="AZ141" s="102"/>
      <c r="BA141" s="102"/>
      <c r="BB141" s="103"/>
      <c r="BC141" s="101"/>
      <c r="BD141" s="102"/>
      <c r="BE141" s="104"/>
      <c r="BF141" s="207"/>
      <c r="BG141" s="208"/>
      <c r="BH141" s="209"/>
      <c r="BI141" s="210"/>
      <c r="BJ141" s="198"/>
      <c r="BK141" s="199"/>
      <c r="BL141" s="199"/>
      <c r="BM141" s="199"/>
      <c r="BN141" s="200"/>
    </row>
    <row r="142" spans="2:66" ht="20.25" customHeight="1" x14ac:dyDescent="0.4">
      <c r="B142" s="215"/>
      <c r="C142" s="217"/>
      <c r="D142" s="221"/>
      <c r="E142" s="219"/>
      <c r="F142" s="220"/>
      <c r="G142" s="224"/>
      <c r="H142" s="225"/>
      <c r="I142" s="191"/>
      <c r="J142" s="192">
        <f>G141</f>
        <v>0</v>
      </c>
      <c r="K142" s="191"/>
      <c r="L142" s="192">
        <f>M141</f>
        <v>0</v>
      </c>
      <c r="M142" s="228"/>
      <c r="N142" s="229"/>
      <c r="O142" s="232"/>
      <c r="P142" s="233"/>
      <c r="Q142" s="233"/>
      <c r="R142" s="225"/>
      <c r="S142" s="204"/>
      <c r="T142" s="205"/>
      <c r="U142" s="205"/>
      <c r="V142" s="205"/>
      <c r="W142" s="206"/>
      <c r="X142" s="180" t="s">
        <v>237</v>
      </c>
      <c r="Y142" s="116"/>
      <c r="Z142" s="181"/>
      <c r="AA142" s="166" t="str">
        <f>IF(AA141="","",VLOOKUP(AA141,シフト記号表!$C$6:$L$47,10,FALSE))</f>
        <v/>
      </c>
      <c r="AB142" s="167" t="str">
        <f>IF(AB141="","",VLOOKUP(AB141,シフト記号表!$C$6:$L$47,10,FALSE))</f>
        <v/>
      </c>
      <c r="AC142" s="167" t="str">
        <f>IF(AC141="","",VLOOKUP(AC141,シフト記号表!$C$6:$L$47,10,FALSE))</f>
        <v/>
      </c>
      <c r="AD142" s="167" t="str">
        <f>IF(AD141="","",VLOOKUP(AD141,シフト記号表!$C$6:$L$47,10,FALSE))</f>
        <v/>
      </c>
      <c r="AE142" s="167" t="str">
        <f>IF(AE141="","",VLOOKUP(AE141,シフト記号表!$C$6:$L$47,10,FALSE))</f>
        <v/>
      </c>
      <c r="AF142" s="167" t="str">
        <f>IF(AF141="","",VLOOKUP(AF141,シフト記号表!$C$6:$L$47,10,FALSE))</f>
        <v/>
      </c>
      <c r="AG142" s="168" t="str">
        <f>IF(AG141="","",VLOOKUP(AG141,シフト記号表!$C$6:$L$47,10,FALSE))</f>
        <v/>
      </c>
      <c r="AH142" s="166" t="str">
        <f>IF(AH141="","",VLOOKUP(AH141,シフト記号表!$C$6:$L$47,10,FALSE))</f>
        <v/>
      </c>
      <c r="AI142" s="167" t="str">
        <f>IF(AI141="","",VLOOKUP(AI141,シフト記号表!$C$6:$L$47,10,FALSE))</f>
        <v/>
      </c>
      <c r="AJ142" s="167" t="str">
        <f>IF(AJ141="","",VLOOKUP(AJ141,シフト記号表!$C$6:$L$47,10,FALSE))</f>
        <v/>
      </c>
      <c r="AK142" s="167" t="str">
        <f>IF(AK141="","",VLOOKUP(AK141,シフト記号表!$C$6:$L$47,10,FALSE))</f>
        <v/>
      </c>
      <c r="AL142" s="167" t="str">
        <f>IF(AL141="","",VLOOKUP(AL141,シフト記号表!$C$6:$L$47,10,FALSE))</f>
        <v/>
      </c>
      <c r="AM142" s="167" t="str">
        <f>IF(AM141="","",VLOOKUP(AM141,シフト記号表!$C$6:$L$47,10,FALSE))</f>
        <v/>
      </c>
      <c r="AN142" s="168" t="str">
        <f>IF(AN141="","",VLOOKUP(AN141,シフト記号表!$C$6:$L$47,10,FALSE))</f>
        <v/>
      </c>
      <c r="AO142" s="166" t="str">
        <f>IF(AO141="","",VLOOKUP(AO141,シフト記号表!$C$6:$L$47,10,FALSE))</f>
        <v/>
      </c>
      <c r="AP142" s="167" t="str">
        <f>IF(AP141="","",VLOOKUP(AP141,シフト記号表!$C$6:$L$47,10,FALSE))</f>
        <v/>
      </c>
      <c r="AQ142" s="167" t="str">
        <f>IF(AQ141="","",VLOOKUP(AQ141,シフト記号表!$C$6:$L$47,10,FALSE))</f>
        <v/>
      </c>
      <c r="AR142" s="167" t="str">
        <f>IF(AR141="","",VLOOKUP(AR141,シフト記号表!$C$6:$L$47,10,FALSE))</f>
        <v/>
      </c>
      <c r="AS142" s="167" t="str">
        <f>IF(AS141="","",VLOOKUP(AS141,シフト記号表!$C$6:$L$47,10,FALSE))</f>
        <v/>
      </c>
      <c r="AT142" s="167" t="str">
        <f>IF(AT141="","",VLOOKUP(AT141,シフト記号表!$C$6:$L$47,10,FALSE))</f>
        <v/>
      </c>
      <c r="AU142" s="168" t="str">
        <f>IF(AU141="","",VLOOKUP(AU141,シフト記号表!$C$6:$L$47,10,FALSE))</f>
        <v/>
      </c>
      <c r="AV142" s="166" t="str">
        <f>IF(AV141="","",VLOOKUP(AV141,シフト記号表!$C$6:$L$47,10,FALSE))</f>
        <v/>
      </c>
      <c r="AW142" s="167" t="str">
        <f>IF(AW141="","",VLOOKUP(AW141,シフト記号表!$C$6:$L$47,10,FALSE))</f>
        <v/>
      </c>
      <c r="AX142" s="167" t="str">
        <f>IF(AX141="","",VLOOKUP(AX141,シフト記号表!$C$6:$L$47,10,FALSE))</f>
        <v/>
      </c>
      <c r="AY142" s="167" t="str">
        <f>IF(AY141="","",VLOOKUP(AY141,シフト記号表!$C$6:$L$47,10,FALSE))</f>
        <v/>
      </c>
      <c r="AZ142" s="167" t="str">
        <f>IF(AZ141="","",VLOOKUP(AZ141,シフト記号表!$C$6:$L$47,10,FALSE))</f>
        <v/>
      </c>
      <c r="BA142" s="167" t="str">
        <f>IF(BA141="","",VLOOKUP(BA141,シフト記号表!$C$6:$L$47,10,FALSE))</f>
        <v/>
      </c>
      <c r="BB142" s="168" t="str">
        <f>IF(BB141="","",VLOOKUP(BB141,シフト記号表!$C$6:$L$47,10,FALSE))</f>
        <v/>
      </c>
      <c r="BC142" s="166" t="str">
        <f>IF(BC141="","",VLOOKUP(BC141,シフト記号表!$C$6:$L$47,10,FALSE))</f>
        <v/>
      </c>
      <c r="BD142" s="167" t="str">
        <f>IF(BD141="","",VLOOKUP(BD141,シフト記号表!$C$6:$L$47,10,FALSE))</f>
        <v/>
      </c>
      <c r="BE142" s="167" t="str">
        <f>IF(BE141="","",VLOOKUP(BE141,シフト記号表!$C$6:$L$47,10,FALSE))</f>
        <v/>
      </c>
      <c r="BF142" s="211">
        <f>IF($BI$3="４週",SUM(AA142:BB142),IF($BI$3="暦月",SUM(AA142:BE142),""))</f>
        <v>0</v>
      </c>
      <c r="BG142" s="212"/>
      <c r="BH142" s="213">
        <f>IF($BI$3="４週",BF142/4,IF($BI$3="暦月",(BF142/($BI$8/7)),""))</f>
        <v>0</v>
      </c>
      <c r="BI142" s="212"/>
      <c r="BJ142" s="201"/>
      <c r="BK142" s="202"/>
      <c r="BL142" s="202"/>
      <c r="BM142" s="202"/>
      <c r="BN142" s="203"/>
    </row>
    <row r="143" spans="2:66" ht="20.25" customHeight="1" x14ac:dyDescent="0.4">
      <c r="B143" s="214">
        <f>B141+1</f>
        <v>64</v>
      </c>
      <c r="C143" s="216"/>
      <c r="D143" s="218"/>
      <c r="E143" s="219"/>
      <c r="F143" s="220"/>
      <c r="G143" s="222"/>
      <c r="H143" s="223"/>
      <c r="I143" s="156"/>
      <c r="J143" s="157"/>
      <c r="K143" s="156"/>
      <c r="L143" s="157"/>
      <c r="M143" s="226"/>
      <c r="N143" s="227"/>
      <c r="O143" s="230"/>
      <c r="P143" s="231"/>
      <c r="Q143" s="231"/>
      <c r="R143" s="223"/>
      <c r="S143" s="204"/>
      <c r="T143" s="205"/>
      <c r="U143" s="205"/>
      <c r="V143" s="205"/>
      <c r="W143" s="206"/>
      <c r="X143" s="179" t="s">
        <v>18</v>
      </c>
      <c r="Y143" s="114"/>
      <c r="Z143" s="115"/>
      <c r="AA143" s="101"/>
      <c r="AB143" s="102"/>
      <c r="AC143" s="102"/>
      <c r="AD143" s="102"/>
      <c r="AE143" s="102"/>
      <c r="AF143" s="102"/>
      <c r="AG143" s="103"/>
      <c r="AH143" s="101"/>
      <c r="AI143" s="102"/>
      <c r="AJ143" s="102"/>
      <c r="AK143" s="102"/>
      <c r="AL143" s="102"/>
      <c r="AM143" s="102"/>
      <c r="AN143" s="103"/>
      <c r="AO143" s="101"/>
      <c r="AP143" s="102"/>
      <c r="AQ143" s="102"/>
      <c r="AR143" s="102"/>
      <c r="AS143" s="102"/>
      <c r="AT143" s="102"/>
      <c r="AU143" s="103"/>
      <c r="AV143" s="101"/>
      <c r="AW143" s="102"/>
      <c r="AX143" s="102"/>
      <c r="AY143" s="102"/>
      <c r="AZ143" s="102"/>
      <c r="BA143" s="102"/>
      <c r="BB143" s="103"/>
      <c r="BC143" s="101"/>
      <c r="BD143" s="102"/>
      <c r="BE143" s="104"/>
      <c r="BF143" s="207"/>
      <c r="BG143" s="208"/>
      <c r="BH143" s="209"/>
      <c r="BI143" s="210"/>
      <c r="BJ143" s="198"/>
      <c r="BK143" s="199"/>
      <c r="BL143" s="199"/>
      <c r="BM143" s="199"/>
      <c r="BN143" s="200"/>
    </row>
    <row r="144" spans="2:66" ht="20.25" customHeight="1" x14ac:dyDescent="0.4">
      <c r="B144" s="215"/>
      <c r="C144" s="217"/>
      <c r="D144" s="221"/>
      <c r="E144" s="219"/>
      <c r="F144" s="220"/>
      <c r="G144" s="224"/>
      <c r="H144" s="225"/>
      <c r="I144" s="191"/>
      <c r="J144" s="192">
        <f>G143</f>
        <v>0</v>
      </c>
      <c r="K144" s="191"/>
      <c r="L144" s="192">
        <f>M143</f>
        <v>0</v>
      </c>
      <c r="M144" s="228"/>
      <c r="N144" s="229"/>
      <c r="O144" s="232"/>
      <c r="P144" s="233"/>
      <c r="Q144" s="233"/>
      <c r="R144" s="225"/>
      <c r="S144" s="204"/>
      <c r="T144" s="205"/>
      <c r="U144" s="205"/>
      <c r="V144" s="205"/>
      <c r="W144" s="206"/>
      <c r="X144" s="180" t="s">
        <v>237</v>
      </c>
      <c r="Y144" s="116"/>
      <c r="Z144" s="181"/>
      <c r="AA144" s="166" t="str">
        <f>IF(AA143="","",VLOOKUP(AA143,シフト記号表!$C$6:$L$47,10,FALSE))</f>
        <v/>
      </c>
      <c r="AB144" s="167" t="str">
        <f>IF(AB143="","",VLOOKUP(AB143,シフト記号表!$C$6:$L$47,10,FALSE))</f>
        <v/>
      </c>
      <c r="AC144" s="167" t="str">
        <f>IF(AC143="","",VLOOKUP(AC143,シフト記号表!$C$6:$L$47,10,FALSE))</f>
        <v/>
      </c>
      <c r="AD144" s="167" t="str">
        <f>IF(AD143="","",VLOOKUP(AD143,シフト記号表!$C$6:$L$47,10,FALSE))</f>
        <v/>
      </c>
      <c r="AE144" s="167" t="str">
        <f>IF(AE143="","",VLOOKUP(AE143,シフト記号表!$C$6:$L$47,10,FALSE))</f>
        <v/>
      </c>
      <c r="AF144" s="167" t="str">
        <f>IF(AF143="","",VLOOKUP(AF143,シフト記号表!$C$6:$L$47,10,FALSE))</f>
        <v/>
      </c>
      <c r="AG144" s="168" t="str">
        <f>IF(AG143="","",VLOOKUP(AG143,シフト記号表!$C$6:$L$47,10,FALSE))</f>
        <v/>
      </c>
      <c r="AH144" s="166" t="str">
        <f>IF(AH143="","",VLOOKUP(AH143,シフト記号表!$C$6:$L$47,10,FALSE))</f>
        <v/>
      </c>
      <c r="AI144" s="167" t="str">
        <f>IF(AI143="","",VLOOKUP(AI143,シフト記号表!$C$6:$L$47,10,FALSE))</f>
        <v/>
      </c>
      <c r="AJ144" s="167" t="str">
        <f>IF(AJ143="","",VLOOKUP(AJ143,シフト記号表!$C$6:$L$47,10,FALSE))</f>
        <v/>
      </c>
      <c r="AK144" s="167" t="str">
        <f>IF(AK143="","",VLOOKUP(AK143,シフト記号表!$C$6:$L$47,10,FALSE))</f>
        <v/>
      </c>
      <c r="AL144" s="167" t="str">
        <f>IF(AL143="","",VLOOKUP(AL143,シフト記号表!$C$6:$L$47,10,FALSE))</f>
        <v/>
      </c>
      <c r="AM144" s="167" t="str">
        <f>IF(AM143="","",VLOOKUP(AM143,シフト記号表!$C$6:$L$47,10,FALSE))</f>
        <v/>
      </c>
      <c r="AN144" s="168" t="str">
        <f>IF(AN143="","",VLOOKUP(AN143,シフト記号表!$C$6:$L$47,10,FALSE))</f>
        <v/>
      </c>
      <c r="AO144" s="166" t="str">
        <f>IF(AO143="","",VLOOKUP(AO143,シフト記号表!$C$6:$L$47,10,FALSE))</f>
        <v/>
      </c>
      <c r="AP144" s="167" t="str">
        <f>IF(AP143="","",VLOOKUP(AP143,シフト記号表!$C$6:$L$47,10,FALSE))</f>
        <v/>
      </c>
      <c r="AQ144" s="167" t="str">
        <f>IF(AQ143="","",VLOOKUP(AQ143,シフト記号表!$C$6:$L$47,10,FALSE))</f>
        <v/>
      </c>
      <c r="AR144" s="167" t="str">
        <f>IF(AR143="","",VLOOKUP(AR143,シフト記号表!$C$6:$L$47,10,FALSE))</f>
        <v/>
      </c>
      <c r="AS144" s="167" t="str">
        <f>IF(AS143="","",VLOOKUP(AS143,シフト記号表!$C$6:$L$47,10,FALSE))</f>
        <v/>
      </c>
      <c r="AT144" s="167" t="str">
        <f>IF(AT143="","",VLOOKUP(AT143,シフト記号表!$C$6:$L$47,10,FALSE))</f>
        <v/>
      </c>
      <c r="AU144" s="168" t="str">
        <f>IF(AU143="","",VLOOKUP(AU143,シフト記号表!$C$6:$L$47,10,FALSE))</f>
        <v/>
      </c>
      <c r="AV144" s="166" t="str">
        <f>IF(AV143="","",VLOOKUP(AV143,シフト記号表!$C$6:$L$47,10,FALSE))</f>
        <v/>
      </c>
      <c r="AW144" s="167" t="str">
        <f>IF(AW143="","",VLOOKUP(AW143,シフト記号表!$C$6:$L$47,10,FALSE))</f>
        <v/>
      </c>
      <c r="AX144" s="167" t="str">
        <f>IF(AX143="","",VLOOKUP(AX143,シフト記号表!$C$6:$L$47,10,FALSE))</f>
        <v/>
      </c>
      <c r="AY144" s="167" t="str">
        <f>IF(AY143="","",VLOOKUP(AY143,シフト記号表!$C$6:$L$47,10,FALSE))</f>
        <v/>
      </c>
      <c r="AZ144" s="167" t="str">
        <f>IF(AZ143="","",VLOOKUP(AZ143,シフト記号表!$C$6:$L$47,10,FALSE))</f>
        <v/>
      </c>
      <c r="BA144" s="167" t="str">
        <f>IF(BA143="","",VLOOKUP(BA143,シフト記号表!$C$6:$L$47,10,FALSE))</f>
        <v/>
      </c>
      <c r="BB144" s="168" t="str">
        <f>IF(BB143="","",VLOOKUP(BB143,シフト記号表!$C$6:$L$47,10,FALSE))</f>
        <v/>
      </c>
      <c r="BC144" s="166" t="str">
        <f>IF(BC143="","",VLOOKUP(BC143,シフト記号表!$C$6:$L$47,10,FALSE))</f>
        <v/>
      </c>
      <c r="BD144" s="167" t="str">
        <f>IF(BD143="","",VLOOKUP(BD143,シフト記号表!$C$6:$L$47,10,FALSE))</f>
        <v/>
      </c>
      <c r="BE144" s="167" t="str">
        <f>IF(BE143="","",VLOOKUP(BE143,シフト記号表!$C$6:$L$47,10,FALSE))</f>
        <v/>
      </c>
      <c r="BF144" s="211">
        <f>IF($BI$3="４週",SUM(AA144:BB144),IF($BI$3="暦月",SUM(AA144:BE144),""))</f>
        <v>0</v>
      </c>
      <c r="BG144" s="212"/>
      <c r="BH144" s="213">
        <f>IF($BI$3="４週",BF144/4,IF($BI$3="暦月",(BF144/($BI$8/7)),""))</f>
        <v>0</v>
      </c>
      <c r="BI144" s="212"/>
      <c r="BJ144" s="201"/>
      <c r="BK144" s="202"/>
      <c r="BL144" s="202"/>
      <c r="BM144" s="202"/>
      <c r="BN144" s="203"/>
    </row>
    <row r="145" spans="2:66" ht="20.25" customHeight="1" x14ac:dyDescent="0.4">
      <c r="B145" s="214">
        <f>B143+1</f>
        <v>65</v>
      </c>
      <c r="C145" s="216"/>
      <c r="D145" s="218"/>
      <c r="E145" s="219"/>
      <c r="F145" s="220"/>
      <c r="G145" s="222"/>
      <c r="H145" s="223"/>
      <c r="I145" s="156"/>
      <c r="J145" s="157"/>
      <c r="K145" s="156"/>
      <c r="L145" s="157"/>
      <c r="M145" s="226"/>
      <c r="N145" s="227"/>
      <c r="O145" s="230"/>
      <c r="P145" s="231"/>
      <c r="Q145" s="231"/>
      <c r="R145" s="223"/>
      <c r="S145" s="204"/>
      <c r="T145" s="205"/>
      <c r="U145" s="205"/>
      <c r="V145" s="205"/>
      <c r="W145" s="206"/>
      <c r="X145" s="179" t="s">
        <v>18</v>
      </c>
      <c r="Y145" s="114"/>
      <c r="Z145" s="115"/>
      <c r="AA145" s="101"/>
      <c r="AB145" s="102"/>
      <c r="AC145" s="102"/>
      <c r="AD145" s="102"/>
      <c r="AE145" s="102"/>
      <c r="AF145" s="102"/>
      <c r="AG145" s="103"/>
      <c r="AH145" s="101"/>
      <c r="AI145" s="102"/>
      <c r="AJ145" s="102"/>
      <c r="AK145" s="102"/>
      <c r="AL145" s="102"/>
      <c r="AM145" s="102"/>
      <c r="AN145" s="103"/>
      <c r="AO145" s="101"/>
      <c r="AP145" s="102"/>
      <c r="AQ145" s="102"/>
      <c r="AR145" s="102"/>
      <c r="AS145" s="102"/>
      <c r="AT145" s="102"/>
      <c r="AU145" s="103"/>
      <c r="AV145" s="101"/>
      <c r="AW145" s="102"/>
      <c r="AX145" s="102"/>
      <c r="AY145" s="102"/>
      <c r="AZ145" s="102"/>
      <c r="BA145" s="102"/>
      <c r="BB145" s="103"/>
      <c r="BC145" s="101"/>
      <c r="BD145" s="102"/>
      <c r="BE145" s="104"/>
      <c r="BF145" s="207"/>
      <c r="BG145" s="208"/>
      <c r="BH145" s="209"/>
      <c r="BI145" s="210"/>
      <c r="BJ145" s="198"/>
      <c r="BK145" s="199"/>
      <c r="BL145" s="199"/>
      <c r="BM145" s="199"/>
      <c r="BN145" s="200"/>
    </row>
    <row r="146" spans="2:66" ht="20.25" customHeight="1" x14ac:dyDescent="0.4">
      <c r="B146" s="215"/>
      <c r="C146" s="217"/>
      <c r="D146" s="221"/>
      <c r="E146" s="219"/>
      <c r="F146" s="220"/>
      <c r="G146" s="224"/>
      <c r="H146" s="225"/>
      <c r="I146" s="191"/>
      <c r="J146" s="192">
        <f>G145</f>
        <v>0</v>
      </c>
      <c r="K146" s="191"/>
      <c r="L146" s="192">
        <f>M145</f>
        <v>0</v>
      </c>
      <c r="M146" s="228"/>
      <c r="N146" s="229"/>
      <c r="O146" s="232"/>
      <c r="P146" s="233"/>
      <c r="Q146" s="233"/>
      <c r="R146" s="225"/>
      <c r="S146" s="204"/>
      <c r="T146" s="205"/>
      <c r="U146" s="205"/>
      <c r="V146" s="205"/>
      <c r="W146" s="206"/>
      <c r="X146" s="180" t="s">
        <v>237</v>
      </c>
      <c r="Y146" s="116"/>
      <c r="Z146" s="181"/>
      <c r="AA146" s="166" t="str">
        <f>IF(AA145="","",VLOOKUP(AA145,シフト記号表!$C$6:$L$47,10,FALSE))</f>
        <v/>
      </c>
      <c r="AB146" s="167" t="str">
        <f>IF(AB145="","",VLOOKUP(AB145,シフト記号表!$C$6:$L$47,10,FALSE))</f>
        <v/>
      </c>
      <c r="AC146" s="167" t="str">
        <f>IF(AC145="","",VLOOKUP(AC145,シフト記号表!$C$6:$L$47,10,FALSE))</f>
        <v/>
      </c>
      <c r="AD146" s="167" t="str">
        <f>IF(AD145="","",VLOOKUP(AD145,シフト記号表!$C$6:$L$47,10,FALSE))</f>
        <v/>
      </c>
      <c r="AE146" s="167" t="str">
        <f>IF(AE145="","",VLOOKUP(AE145,シフト記号表!$C$6:$L$47,10,FALSE))</f>
        <v/>
      </c>
      <c r="AF146" s="167" t="str">
        <f>IF(AF145="","",VLOOKUP(AF145,シフト記号表!$C$6:$L$47,10,FALSE))</f>
        <v/>
      </c>
      <c r="AG146" s="168" t="str">
        <f>IF(AG145="","",VLOOKUP(AG145,シフト記号表!$C$6:$L$47,10,FALSE))</f>
        <v/>
      </c>
      <c r="AH146" s="166" t="str">
        <f>IF(AH145="","",VLOOKUP(AH145,シフト記号表!$C$6:$L$47,10,FALSE))</f>
        <v/>
      </c>
      <c r="AI146" s="167" t="str">
        <f>IF(AI145="","",VLOOKUP(AI145,シフト記号表!$C$6:$L$47,10,FALSE))</f>
        <v/>
      </c>
      <c r="AJ146" s="167" t="str">
        <f>IF(AJ145="","",VLOOKUP(AJ145,シフト記号表!$C$6:$L$47,10,FALSE))</f>
        <v/>
      </c>
      <c r="AK146" s="167" t="str">
        <f>IF(AK145="","",VLOOKUP(AK145,シフト記号表!$C$6:$L$47,10,FALSE))</f>
        <v/>
      </c>
      <c r="AL146" s="167" t="str">
        <f>IF(AL145="","",VLOOKUP(AL145,シフト記号表!$C$6:$L$47,10,FALSE))</f>
        <v/>
      </c>
      <c r="AM146" s="167" t="str">
        <f>IF(AM145="","",VLOOKUP(AM145,シフト記号表!$C$6:$L$47,10,FALSE))</f>
        <v/>
      </c>
      <c r="AN146" s="168" t="str">
        <f>IF(AN145="","",VLOOKUP(AN145,シフト記号表!$C$6:$L$47,10,FALSE))</f>
        <v/>
      </c>
      <c r="AO146" s="166" t="str">
        <f>IF(AO145="","",VLOOKUP(AO145,シフト記号表!$C$6:$L$47,10,FALSE))</f>
        <v/>
      </c>
      <c r="AP146" s="167" t="str">
        <f>IF(AP145="","",VLOOKUP(AP145,シフト記号表!$C$6:$L$47,10,FALSE))</f>
        <v/>
      </c>
      <c r="AQ146" s="167" t="str">
        <f>IF(AQ145="","",VLOOKUP(AQ145,シフト記号表!$C$6:$L$47,10,FALSE))</f>
        <v/>
      </c>
      <c r="AR146" s="167" t="str">
        <f>IF(AR145="","",VLOOKUP(AR145,シフト記号表!$C$6:$L$47,10,FALSE))</f>
        <v/>
      </c>
      <c r="AS146" s="167" t="str">
        <f>IF(AS145="","",VLOOKUP(AS145,シフト記号表!$C$6:$L$47,10,FALSE))</f>
        <v/>
      </c>
      <c r="AT146" s="167" t="str">
        <f>IF(AT145="","",VLOOKUP(AT145,シフト記号表!$C$6:$L$47,10,FALSE))</f>
        <v/>
      </c>
      <c r="AU146" s="168" t="str">
        <f>IF(AU145="","",VLOOKUP(AU145,シフト記号表!$C$6:$L$47,10,FALSE))</f>
        <v/>
      </c>
      <c r="AV146" s="166" t="str">
        <f>IF(AV145="","",VLOOKUP(AV145,シフト記号表!$C$6:$L$47,10,FALSE))</f>
        <v/>
      </c>
      <c r="AW146" s="167" t="str">
        <f>IF(AW145="","",VLOOKUP(AW145,シフト記号表!$C$6:$L$47,10,FALSE))</f>
        <v/>
      </c>
      <c r="AX146" s="167" t="str">
        <f>IF(AX145="","",VLOOKUP(AX145,シフト記号表!$C$6:$L$47,10,FALSE))</f>
        <v/>
      </c>
      <c r="AY146" s="167" t="str">
        <f>IF(AY145="","",VLOOKUP(AY145,シフト記号表!$C$6:$L$47,10,FALSE))</f>
        <v/>
      </c>
      <c r="AZ146" s="167" t="str">
        <f>IF(AZ145="","",VLOOKUP(AZ145,シフト記号表!$C$6:$L$47,10,FALSE))</f>
        <v/>
      </c>
      <c r="BA146" s="167" t="str">
        <f>IF(BA145="","",VLOOKUP(BA145,シフト記号表!$C$6:$L$47,10,FALSE))</f>
        <v/>
      </c>
      <c r="BB146" s="168" t="str">
        <f>IF(BB145="","",VLOOKUP(BB145,シフト記号表!$C$6:$L$47,10,FALSE))</f>
        <v/>
      </c>
      <c r="BC146" s="166" t="str">
        <f>IF(BC145="","",VLOOKUP(BC145,シフト記号表!$C$6:$L$47,10,FALSE))</f>
        <v/>
      </c>
      <c r="BD146" s="167" t="str">
        <f>IF(BD145="","",VLOOKUP(BD145,シフト記号表!$C$6:$L$47,10,FALSE))</f>
        <v/>
      </c>
      <c r="BE146" s="167" t="str">
        <f>IF(BE145="","",VLOOKUP(BE145,シフト記号表!$C$6:$L$47,10,FALSE))</f>
        <v/>
      </c>
      <c r="BF146" s="211">
        <f>IF($BI$3="４週",SUM(AA146:BB146),IF($BI$3="暦月",SUM(AA146:BE146),""))</f>
        <v>0</v>
      </c>
      <c r="BG146" s="212"/>
      <c r="BH146" s="213">
        <f>IF($BI$3="４週",BF146/4,IF($BI$3="暦月",(BF146/($BI$8/7)),""))</f>
        <v>0</v>
      </c>
      <c r="BI146" s="212"/>
      <c r="BJ146" s="201"/>
      <c r="BK146" s="202"/>
      <c r="BL146" s="202"/>
      <c r="BM146" s="202"/>
      <c r="BN146" s="203"/>
    </row>
    <row r="147" spans="2:66" ht="20.25" customHeight="1" x14ac:dyDescent="0.4">
      <c r="B147" s="214">
        <f>B145+1</f>
        <v>66</v>
      </c>
      <c r="C147" s="216"/>
      <c r="D147" s="218"/>
      <c r="E147" s="219"/>
      <c r="F147" s="220"/>
      <c r="G147" s="222"/>
      <c r="H147" s="223"/>
      <c r="I147" s="156"/>
      <c r="J147" s="157"/>
      <c r="K147" s="156"/>
      <c r="L147" s="157"/>
      <c r="M147" s="226"/>
      <c r="N147" s="227"/>
      <c r="O147" s="230"/>
      <c r="P147" s="231"/>
      <c r="Q147" s="231"/>
      <c r="R147" s="223"/>
      <c r="S147" s="204"/>
      <c r="T147" s="205"/>
      <c r="U147" s="205"/>
      <c r="V147" s="205"/>
      <c r="W147" s="206"/>
      <c r="X147" s="179" t="s">
        <v>18</v>
      </c>
      <c r="Y147" s="114"/>
      <c r="Z147" s="115"/>
      <c r="AA147" s="101"/>
      <c r="AB147" s="102"/>
      <c r="AC147" s="102"/>
      <c r="AD147" s="102"/>
      <c r="AE147" s="102"/>
      <c r="AF147" s="102"/>
      <c r="AG147" s="103"/>
      <c r="AH147" s="101"/>
      <c r="AI147" s="102"/>
      <c r="AJ147" s="102"/>
      <c r="AK147" s="102"/>
      <c r="AL147" s="102"/>
      <c r="AM147" s="102"/>
      <c r="AN147" s="103"/>
      <c r="AO147" s="101"/>
      <c r="AP147" s="102"/>
      <c r="AQ147" s="102"/>
      <c r="AR147" s="102"/>
      <c r="AS147" s="102"/>
      <c r="AT147" s="102"/>
      <c r="AU147" s="103"/>
      <c r="AV147" s="101"/>
      <c r="AW147" s="102"/>
      <c r="AX147" s="102"/>
      <c r="AY147" s="102"/>
      <c r="AZ147" s="102"/>
      <c r="BA147" s="102"/>
      <c r="BB147" s="103"/>
      <c r="BC147" s="101"/>
      <c r="BD147" s="102"/>
      <c r="BE147" s="104"/>
      <c r="BF147" s="207"/>
      <c r="BG147" s="208"/>
      <c r="BH147" s="209"/>
      <c r="BI147" s="210"/>
      <c r="BJ147" s="198"/>
      <c r="BK147" s="199"/>
      <c r="BL147" s="199"/>
      <c r="BM147" s="199"/>
      <c r="BN147" s="200"/>
    </row>
    <row r="148" spans="2:66" ht="20.25" customHeight="1" x14ac:dyDescent="0.4">
      <c r="B148" s="215"/>
      <c r="C148" s="217"/>
      <c r="D148" s="221"/>
      <c r="E148" s="219"/>
      <c r="F148" s="220"/>
      <c r="G148" s="224"/>
      <c r="H148" s="225"/>
      <c r="I148" s="191"/>
      <c r="J148" s="192">
        <f>G147</f>
        <v>0</v>
      </c>
      <c r="K148" s="191"/>
      <c r="L148" s="192">
        <f>M147</f>
        <v>0</v>
      </c>
      <c r="M148" s="228"/>
      <c r="N148" s="229"/>
      <c r="O148" s="232"/>
      <c r="P148" s="233"/>
      <c r="Q148" s="233"/>
      <c r="R148" s="225"/>
      <c r="S148" s="204"/>
      <c r="T148" s="205"/>
      <c r="U148" s="205"/>
      <c r="V148" s="205"/>
      <c r="W148" s="206"/>
      <c r="X148" s="180" t="s">
        <v>237</v>
      </c>
      <c r="Y148" s="116"/>
      <c r="Z148" s="181"/>
      <c r="AA148" s="166" t="str">
        <f>IF(AA147="","",VLOOKUP(AA147,シフト記号表!$C$6:$L$47,10,FALSE))</f>
        <v/>
      </c>
      <c r="AB148" s="167" t="str">
        <f>IF(AB147="","",VLOOKUP(AB147,シフト記号表!$C$6:$L$47,10,FALSE))</f>
        <v/>
      </c>
      <c r="AC148" s="167" t="str">
        <f>IF(AC147="","",VLOOKUP(AC147,シフト記号表!$C$6:$L$47,10,FALSE))</f>
        <v/>
      </c>
      <c r="AD148" s="167" t="str">
        <f>IF(AD147="","",VLOOKUP(AD147,シフト記号表!$C$6:$L$47,10,FALSE))</f>
        <v/>
      </c>
      <c r="AE148" s="167" t="str">
        <f>IF(AE147="","",VLOOKUP(AE147,シフト記号表!$C$6:$L$47,10,FALSE))</f>
        <v/>
      </c>
      <c r="AF148" s="167" t="str">
        <f>IF(AF147="","",VLOOKUP(AF147,シフト記号表!$C$6:$L$47,10,FALSE))</f>
        <v/>
      </c>
      <c r="AG148" s="168" t="str">
        <f>IF(AG147="","",VLOOKUP(AG147,シフト記号表!$C$6:$L$47,10,FALSE))</f>
        <v/>
      </c>
      <c r="AH148" s="166" t="str">
        <f>IF(AH147="","",VLOOKUP(AH147,シフト記号表!$C$6:$L$47,10,FALSE))</f>
        <v/>
      </c>
      <c r="AI148" s="167" t="str">
        <f>IF(AI147="","",VLOOKUP(AI147,シフト記号表!$C$6:$L$47,10,FALSE))</f>
        <v/>
      </c>
      <c r="AJ148" s="167" t="str">
        <f>IF(AJ147="","",VLOOKUP(AJ147,シフト記号表!$C$6:$L$47,10,FALSE))</f>
        <v/>
      </c>
      <c r="AK148" s="167" t="str">
        <f>IF(AK147="","",VLOOKUP(AK147,シフト記号表!$C$6:$L$47,10,FALSE))</f>
        <v/>
      </c>
      <c r="AL148" s="167" t="str">
        <f>IF(AL147="","",VLOOKUP(AL147,シフト記号表!$C$6:$L$47,10,FALSE))</f>
        <v/>
      </c>
      <c r="AM148" s="167" t="str">
        <f>IF(AM147="","",VLOOKUP(AM147,シフト記号表!$C$6:$L$47,10,FALSE))</f>
        <v/>
      </c>
      <c r="AN148" s="168" t="str">
        <f>IF(AN147="","",VLOOKUP(AN147,シフト記号表!$C$6:$L$47,10,FALSE))</f>
        <v/>
      </c>
      <c r="AO148" s="166" t="str">
        <f>IF(AO147="","",VLOOKUP(AO147,シフト記号表!$C$6:$L$47,10,FALSE))</f>
        <v/>
      </c>
      <c r="AP148" s="167" t="str">
        <f>IF(AP147="","",VLOOKUP(AP147,シフト記号表!$C$6:$L$47,10,FALSE))</f>
        <v/>
      </c>
      <c r="AQ148" s="167" t="str">
        <f>IF(AQ147="","",VLOOKUP(AQ147,シフト記号表!$C$6:$L$47,10,FALSE))</f>
        <v/>
      </c>
      <c r="AR148" s="167" t="str">
        <f>IF(AR147="","",VLOOKUP(AR147,シフト記号表!$C$6:$L$47,10,FALSE))</f>
        <v/>
      </c>
      <c r="AS148" s="167" t="str">
        <f>IF(AS147="","",VLOOKUP(AS147,シフト記号表!$C$6:$L$47,10,FALSE))</f>
        <v/>
      </c>
      <c r="AT148" s="167" t="str">
        <f>IF(AT147="","",VLOOKUP(AT147,シフト記号表!$C$6:$L$47,10,FALSE))</f>
        <v/>
      </c>
      <c r="AU148" s="168" t="str">
        <f>IF(AU147="","",VLOOKUP(AU147,シフト記号表!$C$6:$L$47,10,FALSE))</f>
        <v/>
      </c>
      <c r="AV148" s="166" t="str">
        <f>IF(AV147="","",VLOOKUP(AV147,シフト記号表!$C$6:$L$47,10,FALSE))</f>
        <v/>
      </c>
      <c r="AW148" s="167" t="str">
        <f>IF(AW147="","",VLOOKUP(AW147,シフト記号表!$C$6:$L$47,10,FALSE))</f>
        <v/>
      </c>
      <c r="AX148" s="167" t="str">
        <f>IF(AX147="","",VLOOKUP(AX147,シフト記号表!$C$6:$L$47,10,FALSE))</f>
        <v/>
      </c>
      <c r="AY148" s="167" t="str">
        <f>IF(AY147="","",VLOOKUP(AY147,シフト記号表!$C$6:$L$47,10,FALSE))</f>
        <v/>
      </c>
      <c r="AZ148" s="167" t="str">
        <f>IF(AZ147="","",VLOOKUP(AZ147,シフト記号表!$C$6:$L$47,10,FALSE))</f>
        <v/>
      </c>
      <c r="BA148" s="167" t="str">
        <f>IF(BA147="","",VLOOKUP(BA147,シフト記号表!$C$6:$L$47,10,FALSE))</f>
        <v/>
      </c>
      <c r="BB148" s="168" t="str">
        <f>IF(BB147="","",VLOOKUP(BB147,シフト記号表!$C$6:$L$47,10,FALSE))</f>
        <v/>
      </c>
      <c r="BC148" s="166" t="str">
        <f>IF(BC147="","",VLOOKUP(BC147,シフト記号表!$C$6:$L$47,10,FALSE))</f>
        <v/>
      </c>
      <c r="BD148" s="167" t="str">
        <f>IF(BD147="","",VLOOKUP(BD147,シフト記号表!$C$6:$L$47,10,FALSE))</f>
        <v/>
      </c>
      <c r="BE148" s="167" t="str">
        <f>IF(BE147="","",VLOOKUP(BE147,シフト記号表!$C$6:$L$47,10,FALSE))</f>
        <v/>
      </c>
      <c r="BF148" s="211">
        <f>IF($BI$3="４週",SUM(AA148:BB148),IF($BI$3="暦月",SUM(AA148:BE148),""))</f>
        <v>0</v>
      </c>
      <c r="BG148" s="212"/>
      <c r="BH148" s="213">
        <f>IF($BI$3="４週",BF148/4,IF($BI$3="暦月",(BF148/($BI$8/7)),""))</f>
        <v>0</v>
      </c>
      <c r="BI148" s="212"/>
      <c r="BJ148" s="201"/>
      <c r="BK148" s="202"/>
      <c r="BL148" s="202"/>
      <c r="BM148" s="202"/>
      <c r="BN148" s="203"/>
    </row>
    <row r="149" spans="2:66" ht="20.25" customHeight="1" x14ac:dyDescent="0.4">
      <c r="B149" s="214">
        <f>B147+1</f>
        <v>67</v>
      </c>
      <c r="C149" s="216"/>
      <c r="D149" s="218"/>
      <c r="E149" s="219"/>
      <c r="F149" s="220"/>
      <c r="G149" s="222"/>
      <c r="H149" s="223"/>
      <c r="I149" s="156"/>
      <c r="J149" s="157"/>
      <c r="K149" s="156"/>
      <c r="L149" s="157"/>
      <c r="M149" s="226"/>
      <c r="N149" s="227"/>
      <c r="O149" s="230"/>
      <c r="P149" s="231"/>
      <c r="Q149" s="231"/>
      <c r="R149" s="223"/>
      <c r="S149" s="204"/>
      <c r="T149" s="205"/>
      <c r="U149" s="205"/>
      <c r="V149" s="205"/>
      <c r="W149" s="206"/>
      <c r="X149" s="179" t="s">
        <v>18</v>
      </c>
      <c r="Y149" s="114"/>
      <c r="Z149" s="115"/>
      <c r="AA149" s="101"/>
      <c r="AB149" s="102"/>
      <c r="AC149" s="102"/>
      <c r="AD149" s="102"/>
      <c r="AE149" s="102"/>
      <c r="AF149" s="102"/>
      <c r="AG149" s="103"/>
      <c r="AH149" s="101"/>
      <c r="AI149" s="102"/>
      <c r="AJ149" s="102"/>
      <c r="AK149" s="102"/>
      <c r="AL149" s="102"/>
      <c r="AM149" s="102"/>
      <c r="AN149" s="103"/>
      <c r="AO149" s="101"/>
      <c r="AP149" s="102"/>
      <c r="AQ149" s="102"/>
      <c r="AR149" s="102"/>
      <c r="AS149" s="102"/>
      <c r="AT149" s="102"/>
      <c r="AU149" s="103"/>
      <c r="AV149" s="101"/>
      <c r="AW149" s="102"/>
      <c r="AX149" s="102"/>
      <c r="AY149" s="102"/>
      <c r="AZ149" s="102"/>
      <c r="BA149" s="102"/>
      <c r="BB149" s="103"/>
      <c r="BC149" s="101"/>
      <c r="BD149" s="102"/>
      <c r="BE149" s="104"/>
      <c r="BF149" s="207"/>
      <c r="BG149" s="208"/>
      <c r="BH149" s="209"/>
      <c r="BI149" s="210"/>
      <c r="BJ149" s="198"/>
      <c r="BK149" s="199"/>
      <c r="BL149" s="199"/>
      <c r="BM149" s="199"/>
      <c r="BN149" s="200"/>
    </row>
    <row r="150" spans="2:66" ht="20.25" customHeight="1" x14ac:dyDescent="0.4">
      <c r="B150" s="215"/>
      <c r="C150" s="217"/>
      <c r="D150" s="221"/>
      <c r="E150" s="219"/>
      <c r="F150" s="220"/>
      <c r="G150" s="224"/>
      <c r="H150" s="225"/>
      <c r="I150" s="191"/>
      <c r="J150" s="192">
        <f>G149</f>
        <v>0</v>
      </c>
      <c r="K150" s="191"/>
      <c r="L150" s="192">
        <f>M149</f>
        <v>0</v>
      </c>
      <c r="M150" s="228"/>
      <c r="N150" s="229"/>
      <c r="O150" s="232"/>
      <c r="P150" s="233"/>
      <c r="Q150" s="233"/>
      <c r="R150" s="225"/>
      <c r="S150" s="204"/>
      <c r="T150" s="205"/>
      <c r="U150" s="205"/>
      <c r="V150" s="205"/>
      <c r="W150" s="206"/>
      <c r="X150" s="180" t="s">
        <v>237</v>
      </c>
      <c r="Y150" s="116"/>
      <c r="Z150" s="181"/>
      <c r="AA150" s="166" t="str">
        <f>IF(AA149="","",VLOOKUP(AA149,シフト記号表!$C$6:$L$47,10,FALSE))</f>
        <v/>
      </c>
      <c r="AB150" s="167" t="str">
        <f>IF(AB149="","",VLOOKUP(AB149,シフト記号表!$C$6:$L$47,10,FALSE))</f>
        <v/>
      </c>
      <c r="AC150" s="167" t="str">
        <f>IF(AC149="","",VLOOKUP(AC149,シフト記号表!$C$6:$L$47,10,FALSE))</f>
        <v/>
      </c>
      <c r="AD150" s="167" t="str">
        <f>IF(AD149="","",VLOOKUP(AD149,シフト記号表!$C$6:$L$47,10,FALSE))</f>
        <v/>
      </c>
      <c r="AE150" s="167" t="str">
        <f>IF(AE149="","",VLOOKUP(AE149,シフト記号表!$C$6:$L$47,10,FALSE))</f>
        <v/>
      </c>
      <c r="AF150" s="167" t="str">
        <f>IF(AF149="","",VLOOKUP(AF149,シフト記号表!$C$6:$L$47,10,FALSE))</f>
        <v/>
      </c>
      <c r="AG150" s="168" t="str">
        <f>IF(AG149="","",VLOOKUP(AG149,シフト記号表!$C$6:$L$47,10,FALSE))</f>
        <v/>
      </c>
      <c r="AH150" s="166" t="str">
        <f>IF(AH149="","",VLOOKUP(AH149,シフト記号表!$C$6:$L$47,10,FALSE))</f>
        <v/>
      </c>
      <c r="AI150" s="167" t="str">
        <f>IF(AI149="","",VLOOKUP(AI149,シフト記号表!$C$6:$L$47,10,FALSE))</f>
        <v/>
      </c>
      <c r="AJ150" s="167" t="str">
        <f>IF(AJ149="","",VLOOKUP(AJ149,シフト記号表!$C$6:$L$47,10,FALSE))</f>
        <v/>
      </c>
      <c r="AK150" s="167" t="str">
        <f>IF(AK149="","",VLOOKUP(AK149,シフト記号表!$C$6:$L$47,10,FALSE))</f>
        <v/>
      </c>
      <c r="AL150" s="167" t="str">
        <f>IF(AL149="","",VLOOKUP(AL149,シフト記号表!$C$6:$L$47,10,FALSE))</f>
        <v/>
      </c>
      <c r="AM150" s="167" t="str">
        <f>IF(AM149="","",VLOOKUP(AM149,シフト記号表!$C$6:$L$47,10,FALSE))</f>
        <v/>
      </c>
      <c r="AN150" s="168" t="str">
        <f>IF(AN149="","",VLOOKUP(AN149,シフト記号表!$C$6:$L$47,10,FALSE))</f>
        <v/>
      </c>
      <c r="AO150" s="166" t="str">
        <f>IF(AO149="","",VLOOKUP(AO149,シフト記号表!$C$6:$L$47,10,FALSE))</f>
        <v/>
      </c>
      <c r="AP150" s="167" t="str">
        <f>IF(AP149="","",VLOOKUP(AP149,シフト記号表!$C$6:$L$47,10,FALSE))</f>
        <v/>
      </c>
      <c r="AQ150" s="167" t="str">
        <f>IF(AQ149="","",VLOOKUP(AQ149,シフト記号表!$C$6:$L$47,10,FALSE))</f>
        <v/>
      </c>
      <c r="AR150" s="167" t="str">
        <f>IF(AR149="","",VLOOKUP(AR149,シフト記号表!$C$6:$L$47,10,FALSE))</f>
        <v/>
      </c>
      <c r="AS150" s="167" t="str">
        <f>IF(AS149="","",VLOOKUP(AS149,シフト記号表!$C$6:$L$47,10,FALSE))</f>
        <v/>
      </c>
      <c r="AT150" s="167" t="str">
        <f>IF(AT149="","",VLOOKUP(AT149,シフト記号表!$C$6:$L$47,10,FALSE))</f>
        <v/>
      </c>
      <c r="AU150" s="168" t="str">
        <f>IF(AU149="","",VLOOKUP(AU149,シフト記号表!$C$6:$L$47,10,FALSE))</f>
        <v/>
      </c>
      <c r="AV150" s="166" t="str">
        <f>IF(AV149="","",VLOOKUP(AV149,シフト記号表!$C$6:$L$47,10,FALSE))</f>
        <v/>
      </c>
      <c r="AW150" s="167" t="str">
        <f>IF(AW149="","",VLOOKUP(AW149,シフト記号表!$C$6:$L$47,10,FALSE))</f>
        <v/>
      </c>
      <c r="AX150" s="167" t="str">
        <f>IF(AX149="","",VLOOKUP(AX149,シフト記号表!$C$6:$L$47,10,FALSE))</f>
        <v/>
      </c>
      <c r="AY150" s="167" t="str">
        <f>IF(AY149="","",VLOOKUP(AY149,シフト記号表!$C$6:$L$47,10,FALSE))</f>
        <v/>
      </c>
      <c r="AZ150" s="167" t="str">
        <f>IF(AZ149="","",VLOOKUP(AZ149,シフト記号表!$C$6:$L$47,10,FALSE))</f>
        <v/>
      </c>
      <c r="BA150" s="167" t="str">
        <f>IF(BA149="","",VLOOKUP(BA149,シフト記号表!$C$6:$L$47,10,FALSE))</f>
        <v/>
      </c>
      <c r="BB150" s="168" t="str">
        <f>IF(BB149="","",VLOOKUP(BB149,シフト記号表!$C$6:$L$47,10,FALSE))</f>
        <v/>
      </c>
      <c r="BC150" s="166" t="str">
        <f>IF(BC149="","",VLOOKUP(BC149,シフト記号表!$C$6:$L$47,10,FALSE))</f>
        <v/>
      </c>
      <c r="BD150" s="167" t="str">
        <f>IF(BD149="","",VLOOKUP(BD149,シフト記号表!$C$6:$L$47,10,FALSE))</f>
        <v/>
      </c>
      <c r="BE150" s="167" t="str">
        <f>IF(BE149="","",VLOOKUP(BE149,シフト記号表!$C$6:$L$47,10,FALSE))</f>
        <v/>
      </c>
      <c r="BF150" s="211">
        <f>IF($BI$3="４週",SUM(AA150:BB150),IF($BI$3="暦月",SUM(AA150:BE150),""))</f>
        <v>0</v>
      </c>
      <c r="BG150" s="212"/>
      <c r="BH150" s="213">
        <f>IF($BI$3="４週",BF150/4,IF($BI$3="暦月",(BF150/($BI$8/7)),""))</f>
        <v>0</v>
      </c>
      <c r="BI150" s="212"/>
      <c r="BJ150" s="201"/>
      <c r="BK150" s="202"/>
      <c r="BL150" s="202"/>
      <c r="BM150" s="202"/>
      <c r="BN150" s="203"/>
    </row>
    <row r="151" spans="2:66" ht="20.25" customHeight="1" x14ac:dyDescent="0.4">
      <c r="B151" s="214">
        <f>B149+1</f>
        <v>68</v>
      </c>
      <c r="C151" s="216"/>
      <c r="D151" s="218"/>
      <c r="E151" s="219"/>
      <c r="F151" s="220"/>
      <c r="G151" s="222"/>
      <c r="H151" s="223"/>
      <c r="I151" s="156"/>
      <c r="J151" s="157"/>
      <c r="K151" s="156"/>
      <c r="L151" s="157"/>
      <c r="M151" s="226"/>
      <c r="N151" s="227"/>
      <c r="O151" s="230"/>
      <c r="P151" s="231"/>
      <c r="Q151" s="231"/>
      <c r="R151" s="223"/>
      <c r="S151" s="204"/>
      <c r="T151" s="205"/>
      <c r="U151" s="205"/>
      <c r="V151" s="205"/>
      <c r="W151" s="206"/>
      <c r="X151" s="179" t="s">
        <v>18</v>
      </c>
      <c r="Y151" s="114"/>
      <c r="Z151" s="115"/>
      <c r="AA151" s="101"/>
      <c r="AB151" s="102"/>
      <c r="AC151" s="102"/>
      <c r="AD151" s="102"/>
      <c r="AE151" s="102"/>
      <c r="AF151" s="102"/>
      <c r="AG151" s="103"/>
      <c r="AH151" s="101"/>
      <c r="AI151" s="102"/>
      <c r="AJ151" s="102"/>
      <c r="AK151" s="102"/>
      <c r="AL151" s="102"/>
      <c r="AM151" s="102"/>
      <c r="AN151" s="103"/>
      <c r="AO151" s="101"/>
      <c r="AP151" s="102"/>
      <c r="AQ151" s="102"/>
      <c r="AR151" s="102"/>
      <c r="AS151" s="102"/>
      <c r="AT151" s="102"/>
      <c r="AU151" s="103"/>
      <c r="AV151" s="101"/>
      <c r="AW151" s="102"/>
      <c r="AX151" s="102"/>
      <c r="AY151" s="102"/>
      <c r="AZ151" s="102"/>
      <c r="BA151" s="102"/>
      <c r="BB151" s="103"/>
      <c r="BC151" s="101"/>
      <c r="BD151" s="102"/>
      <c r="BE151" s="104"/>
      <c r="BF151" s="207"/>
      <c r="BG151" s="208"/>
      <c r="BH151" s="209"/>
      <c r="BI151" s="210"/>
      <c r="BJ151" s="198"/>
      <c r="BK151" s="199"/>
      <c r="BL151" s="199"/>
      <c r="BM151" s="199"/>
      <c r="BN151" s="200"/>
    </row>
    <row r="152" spans="2:66" ht="20.25" customHeight="1" x14ac:dyDescent="0.4">
      <c r="B152" s="215"/>
      <c r="C152" s="217"/>
      <c r="D152" s="221"/>
      <c r="E152" s="219"/>
      <c r="F152" s="220"/>
      <c r="G152" s="224"/>
      <c r="H152" s="225"/>
      <c r="I152" s="191"/>
      <c r="J152" s="192">
        <f>G151</f>
        <v>0</v>
      </c>
      <c r="K152" s="191"/>
      <c r="L152" s="192">
        <f>M151</f>
        <v>0</v>
      </c>
      <c r="M152" s="228"/>
      <c r="N152" s="229"/>
      <c r="O152" s="232"/>
      <c r="P152" s="233"/>
      <c r="Q152" s="233"/>
      <c r="R152" s="225"/>
      <c r="S152" s="204"/>
      <c r="T152" s="205"/>
      <c r="U152" s="205"/>
      <c r="V152" s="205"/>
      <c r="W152" s="206"/>
      <c r="X152" s="180" t="s">
        <v>237</v>
      </c>
      <c r="Y152" s="116"/>
      <c r="Z152" s="181"/>
      <c r="AA152" s="166" t="str">
        <f>IF(AA151="","",VLOOKUP(AA151,シフト記号表!$C$6:$L$47,10,FALSE))</f>
        <v/>
      </c>
      <c r="AB152" s="167" t="str">
        <f>IF(AB151="","",VLOOKUP(AB151,シフト記号表!$C$6:$L$47,10,FALSE))</f>
        <v/>
      </c>
      <c r="AC152" s="167" t="str">
        <f>IF(AC151="","",VLOOKUP(AC151,シフト記号表!$C$6:$L$47,10,FALSE))</f>
        <v/>
      </c>
      <c r="AD152" s="167" t="str">
        <f>IF(AD151="","",VLOOKUP(AD151,シフト記号表!$C$6:$L$47,10,FALSE))</f>
        <v/>
      </c>
      <c r="AE152" s="167" t="str">
        <f>IF(AE151="","",VLOOKUP(AE151,シフト記号表!$C$6:$L$47,10,FALSE))</f>
        <v/>
      </c>
      <c r="AF152" s="167" t="str">
        <f>IF(AF151="","",VLOOKUP(AF151,シフト記号表!$C$6:$L$47,10,FALSE))</f>
        <v/>
      </c>
      <c r="AG152" s="168" t="str">
        <f>IF(AG151="","",VLOOKUP(AG151,シフト記号表!$C$6:$L$47,10,FALSE))</f>
        <v/>
      </c>
      <c r="AH152" s="166" t="str">
        <f>IF(AH151="","",VLOOKUP(AH151,シフト記号表!$C$6:$L$47,10,FALSE))</f>
        <v/>
      </c>
      <c r="AI152" s="167" t="str">
        <f>IF(AI151="","",VLOOKUP(AI151,シフト記号表!$C$6:$L$47,10,FALSE))</f>
        <v/>
      </c>
      <c r="AJ152" s="167" t="str">
        <f>IF(AJ151="","",VLOOKUP(AJ151,シフト記号表!$C$6:$L$47,10,FALSE))</f>
        <v/>
      </c>
      <c r="AK152" s="167" t="str">
        <f>IF(AK151="","",VLOOKUP(AK151,シフト記号表!$C$6:$L$47,10,FALSE))</f>
        <v/>
      </c>
      <c r="AL152" s="167" t="str">
        <f>IF(AL151="","",VLOOKUP(AL151,シフト記号表!$C$6:$L$47,10,FALSE))</f>
        <v/>
      </c>
      <c r="AM152" s="167" t="str">
        <f>IF(AM151="","",VLOOKUP(AM151,シフト記号表!$C$6:$L$47,10,FALSE))</f>
        <v/>
      </c>
      <c r="AN152" s="168" t="str">
        <f>IF(AN151="","",VLOOKUP(AN151,シフト記号表!$C$6:$L$47,10,FALSE))</f>
        <v/>
      </c>
      <c r="AO152" s="166" t="str">
        <f>IF(AO151="","",VLOOKUP(AO151,シフト記号表!$C$6:$L$47,10,FALSE))</f>
        <v/>
      </c>
      <c r="AP152" s="167" t="str">
        <f>IF(AP151="","",VLOOKUP(AP151,シフト記号表!$C$6:$L$47,10,FALSE))</f>
        <v/>
      </c>
      <c r="AQ152" s="167" t="str">
        <f>IF(AQ151="","",VLOOKUP(AQ151,シフト記号表!$C$6:$L$47,10,FALSE))</f>
        <v/>
      </c>
      <c r="AR152" s="167" t="str">
        <f>IF(AR151="","",VLOOKUP(AR151,シフト記号表!$C$6:$L$47,10,FALSE))</f>
        <v/>
      </c>
      <c r="AS152" s="167" t="str">
        <f>IF(AS151="","",VLOOKUP(AS151,シフト記号表!$C$6:$L$47,10,FALSE))</f>
        <v/>
      </c>
      <c r="AT152" s="167" t="str">
        <f>IF(AT151="","",VLOOKUP(AT151,シフト記号表!$C$6:$L$47,10,FALSE))</f>
        <v/>
      </c>
      <c r="AU152" s="168" t="str">
        <f>IF(AU151="","",VLOOKUP(AU151,シフト記号表!$C$6:$L$47,10,FALSE))</f>
        <v/>
      </c>
      <c r="AV152" s="166" t="str">
        <f>IF(AV151="","",VLOOKUP(AV151,シフト記号表!$C$6:$L$47,10,FALSE))</f>
        <v/>
      </c>
      <c r="AW152" s="167" t="str">
        <f>IF(AW151="","",VLOOKUP(AW151,シフト記号表!$C$6:$L$47,10,FALSE))</f>
        <v/>
      </c>
      <c r="AX152" s="167" t="str">
        <f>IF(AX151="","",VLOOKUP(AX151,シフト記号表!$C$6:$L$47,10,FALSE))</f>
        <v/>
      </c>
      <c r="AY152" s="167" t="str">
        <f>IF(AY151="","",VLOOKUP(AY151,シフト記号表!$C$6:$L$47,10,FALSE))</f>
        <v/>
      </c>
      <c r="AZ152" s="167" t="str">
        <f>IF(AZ151="","",VLOOKUP(AZ151,シフト記号表!$C$6:$L$47,10,FALSE))</f>
        <v/>
      </c>
      <c r="BA152" s="167" t="str">
        <f>IF(BA151="","",VLOOKUP(BA151,シフト記号表!$C$6:$L$47,10,FALSE))</f>
        <v/>
      </c>
      <c r="BB152" s="168" t="str">
        <f>IF(BB151="","",VLOOKUP(BB151,シフト記号表!$C$6:$L$47,10,FALSE))</f>
        <v/>
      </c>
      <c r="BC152" s="166" t="str">
        <f>IF(BC151="","",VLOOKUP(BC151,シフト記号表!$C$6:$L$47,10,FALSE))</f>
        <v/>
      </c>
      <c r="BD152" s="167" t="str">
        <f>IF(BD151="","",VLOOKUP(BD151,シフト記号表!$C$6:$L$47,10,FALSE))</f>
        <v/>
      </c>
      <c r="BE152" s="167" t="str">
        <f>IF(BE151="","",VLOOKUP(BE151,シフト記号表!$C$6:$L$47,10,FALSE))</f>
        <v/>
      </c>
      <c r="BF152" s="211">
        <f>IF($BI$3="４週",SUM(AA152:BB152),IF($BI$3="暦月",SUM(AA152:BE152),""))</f>
        <v>0</v>
      </c>
      <c r="BG152" s="212"/>
      <c r="BH152" s="213">
        <f>IF($BI$3="４週",BF152/4,IF($BI$3="暦月",(BF152/($BI$8/7)),""))</f>
        <v>0</v>
      </c>
      <c r="BI152" s="212"/>
      <c r="BJ152" s="201"/>
      <c r="BK152" s="202"/>
      <c r="BL152" s="202"/>
      <c r="BM152" s="202"/>
      <c r="BN152" s="203"/>
    </row>
    <row r="153" spans="2:66" ht="20.25" customHeight="1" x14ac:dyDescent="0.4">
      <c r="B153" s="214">
        <f>B151+1</f>
        <v>69</v>
      </c>
      <c r="C153" s="216"/>
      <c r="D153" s="218"/>
      <c r="E153" s="219"/>
      <c r="F153" s="220"/>
      <c r="G153" s="222"/>
      <c r="H153" s="223"/>
      <c r="I153" s="156"/>
      <c r="J153" s="157"/>
      <c r="K153" s="156"/>
      <c r="L153" s="157"/>
      <c r="M153" s="226"/>
      <c r="N153" s="227"/>
      <c r="O153" s="230"/>
      <c r="P153" s="231"/>
      <c r="Q153" s="231"/>
      <c r="R153" s="223"/>
      <c r="S153" s="204"/>
      <c r="T153" s="205"/>
      <c r="U153" s="205"/>
      <c r="V153" s="205"/>
      <c r="W153" s="206"/>
      <c r="X153" s="179" t="s">
        <v>18</v>
      </c>
      <c r="Y153" s="114"/>
      <c r="Z153" s="115"/>
      <c r="AA153" s="101"/>
      <c r="AB153" s="102"/>
      <c r="AC153" s="102"/>
      <c r="AD153" s="102"/>
      <c r="AE153" s="102"/>
      <c r="AF153" s="102"/>
      <c r="AG153" s="103"/>
      <c r="AH153" s="101"/>
      <c r="AI153" s="102"/>
      <c r="AJ153" s="102"/>
      <c r="AK153" s="102"/>
      <c r="AL153" s="102"/>
      <c r="AM153" s="102"/>
      <c r="AN153" s="103"/>
      <c r="AO153" s="101"/>
      <c r="AP153" s="102"/>
      <c r="AQ153" s="102"/>
      <c r="AR153" s="102"/>
      <c r="AS153" s="102"/>
      <c r="AT153" s="102"/>
      <c r="AU153" s="103"/>
      <c r="AV153" s="101"/>
      <c r="AW153" s="102"/>
      <c r="AX153" s="102"/>
      <c r="AY153" s="102"/>
      <c r="AZ153" s="102"/>
      <c r="BA153" s="102"/>
      <c r="BB153" s="103"/>
      <c r="BC153" s="101"/>
      <c r="BD153" s="102"/>
      <c r="BE153" s="104"/>
      <c r="BF153" s="207"/>
      <c r="BG153" s="208"/>
      <c r="BH153" s="209"/>
      <c r="BI153" s="210"/>
      <c r="BJ153" s="198"/>
      <c r="BK153" s="199"/>
      <c r="BL153" s="199"/>
      <c r="BM153" s="199"/>
      <c r="BN153" s="200"/>
    </row>
    <row r="154" spans="2:66" ht="20.25" customHeight="1" x14ac:dyDescent="0.4">
      <c r="B154" s="215"/>
      <c r="C154" s="217"/>
      <c r="D154" s="221"/>
      <c r="E154" s="219"/>
      <c r="F154" s="220"/>
      <c r="G154" s="224"/>
      <c r="H154" s="225"/>
      <c r="I154" s="191"/>
      <c r="J154" s="192">
        <f>G153</f>
        <v>0</v>
      </c>
      <c r="K154" s="191"/>
      <c r="L154" s="192">
        <f>M153</f>
        <v>0</v>
      </c>
      <c r="M154" s="228"/>
      <c r="N154" s="229"/>
      <c r="O154" s="232"/>
      <c r="P154" s="233"/>
      <c r="Q154" s="233"/>
      <c r="R154" s="225"/>
      <c r="S154" s="204"/>
      <c r="T154" s="205"/>
      <c r="U154" s="205"/>
      <c r="V154" s="205"/>
      <c r="W154" s="206"/>
      <c r="X154" s="180" t="s">
        <v>237</v>
      </c>
      <c r="Y154" s="116"/>
      <c r="Z154" s="181"/>
      <c r="AA154" s="166" t="str">
        <f>IF(AA153="","",VLOOKUP(AA153,シフト記号表!$C$6:$L$47,10,FALSE))</f>
        <v/>
      </c>
      <c r="AB154" s="167" t="str">
        <f>IF(AB153="","",VLOOKUP(AB153,シフト記号表!$C$6:$L$47,10,FALSE))</f>
        <v/>
      </c>
      <c r="AC154" s="167" t="str">
        <f>IF(AC153="","",VLOOKUP(AC153,シフト記号表!$C$6:$L$47,10,FALSE))</f>
        <v/>
      </c>
      <c r="AD154" s="167" t="str">
        <f>IF(AD153="","",VLOOKUP(AD153,シフト記号表!$C$6:$L$47,10,FALSE))</f>
        <v/>
      </c>
      <c r="AE154" s="167" t="str">
        <f>IF(AE153="","",VLOOKUP(AE153,シフト記号表!$C$6:$L$47,10,FALSE))</f>
        <v/>
      </c>
      <c r="AF154" s="167" t="str">
        <f>IF(AF153="","",VLOOKUP(AF153,シフト記号表!$C$6:$L$47,10,FALSE))</f>
        <v/>
      </c>
      <c r="AG154" s="168" t="str">
        <f>IF(AG153="","",VLOOKUP(AG153,シフト記号表!$C$6:$L$47,10,FALSE))</f>
        <v/>
      </c>
      <c r="AH154" s="166" t="str">
        <f>IF(AH153="","",VLOOKUP(AH153,シフト記号表!$C$6:$L$47,10,FALSE))</f>
        <v/>
      </c>
      <c r="AI154" s="167" t="str">
        <f>IF(AI153="","",VLOOKUP(AI153,シフト記号表!$C$6:$L$47,10,FALSE))</f>
        <v/>
      </c>
      <c r="AJ154" s="167" t="str">
        <f>IF(AJ153="","",VLOOKUP(AJ153,シフト記号表!$C$6:$L$47,10,FALSE))</f>
        <v/>
      </c>
      <c r="AK154" s="167" t="str">
        <f>IF(AK153="","",VLOOKUP(AK153,シフト記号表!$C$6:$L$47,10,FALSE))</f>
        <v/>
      </c>
      <c r="AL154" s="167" t="str">
        <f>IF(AL153="","",VLOOKUP(AL153,シフト記号表!$C$6:$L$47,10,FALSE))</f>
        <v/>
      </c>
      <c r="AM154" s="167" t="str">
        <f>IF(AM153="","",VLOOKUP(AM153,シフト記号表!$C$6:$L$47,10,FALSE))</f>
        <v/>
      </c>
      <c r="AN154" s="168" t="str">
        <f>IF(AN153="","",VLOOKUP(AN153,シフト記号表!$C$6:$L$47,10,FALSE))</f>
        <v/>
      </c>
      <c r="AO154" s="166" t="str">
        <f>IF(AO153="","",VLOOKUP(AO153,シフト記号表!$C$6:$L$47,10,FALSE))</f>
        <v/>
      </c>
      <c r="AP154" s="167" t="str">
        <f>IF(AP153="","",VLOOKUP(AP153,シフト記号表!$C$6:$L$47,10,FALSE))</f>
        <v/>
      </c>
      <c r="AQ154" s="167" t="str">
        <f>IF(AQ153="","",VLOOKUP(AQ153,シフト記号表!$C$6:$L$47,10,FALSE))</f>
        <v/>
      </c>
      <c r="AR154" s="167" t="str">
        <f>IF(AR153="","",VLOOKUP(AR153,シフト記号表!$C$6:$L$47,10,FALSE))</f>
        <v/>
      </c>
      <c r="AS154" s="167" t="str">
        <f>IF(AS153="","",VLOOKUP(AS153,シフト記号表!$C$6:$L$47,10,FALSE))</f>
        <v/>
      </c>
      <c r="AT154" s="167" t="str">
        <f>IF(AT153="","",VLOOKUP(AT153,シフト記号表!$C$6:$L$47,10,FALSE))</f>
        <v/>
      </c>
      <c r="AU154" s="168" t="str">
        <f>IF(AU153="","",VLOOKUP(AU153,シフト記号表!$C$6:$L$47,10,FALSE))</f>
        <v/>
      </c>
      <c r="AV154" s="166" t="str">
        <f>IF(AV153="","",VLOOKUP(AV153,シフト記号表!$C$6:$L$47,10,FALSE))</f>
        <v/>
      </c>
      <c r="AW154" s="167" t="str">
        <f>IF(AW153="","",VLOOKUP(AW153,シフト記号表!$C$6:$L$47,10,FALSE))</f>
        <v/>
      </c>
      <c r="AX154" s="167" t="str">
        <f>IF(AX153="","",VLOOKUP(AX153,シフト記号表!$C$6:$L$47,10,FALSE))</f>
        <v/>
      </c>
      <c r="AY154" s="167" t="str">
        <f>IF(AY153="","",VLOOKUP(AY153,シフト記号表!$C$6:$L$47,10,FALSE))</f>
        <v/>
      </c>
      <c r="AZ154" s="167" t="str">
        <f>IF(AZ153="","",VLOOKUP(AZ153,シフト記号表!$C$6:$L$47,10,FALSE))</f>
        <v/>
      </c>
      <c r="BA154" s="167" t="str">
        <f>IF(BA153="","",VLOOKUP(BA153,シフト記号表!$C$6:$L$47,10,FALSE))</f>
        <v/>
      </c>
      <c r="BB154" s="168" t="str">
        <f>IF(BB153="","",VLOOKUP(BB153,シフト記号表!$C$6:$L$47,10,FALSE))</f>
        <v/>
      </c>
      <c r="BC154" s="166" t="str">
        <f>IF(BC153="","",VLOOKUP(BC153,シフト記号表!$C$6:$L$47,10,FALSE))</f>
        <v/>
      </c>
      <c r="BD154" s="167" t="str">
        <f>IF(BD153="","",VLOOKUP(BD153,シフト記号表!$C$6:$L$47,10,FALSE))</f>
        <v/>
      </c>
      <c r="BE154" s="167" t="str">
        <f>IF(BE153="","",VLOOKUP(BE153,シフト記号表!$C$6:$L$47,10,FALSE))</f>
        <v/>
      </c>
      <c r="BF154" s="211">
        <f>IF($BI$3="４週",SUM(AA154:BB154),IF($BI$3="暦月",SUM(AA154:BE154),""))</f>
        <v>0</v>
      </c>
      <c r="BG154" s="212"/>
      <c r="BH154" s="213">
        <f>IF($BI$3="４週",BF154/4,IF($BI$3="暦月",(BF154/($BI$8/7)),""))</f>
        <v>0</v>
      </c>
      <c r="BI154" s="212"/>
      <c r="BJ154" s="201"/>
      <c r="BK154" s="202"/>
      <c r="BL154" s="202"/>
      <c r="BM154" s="202"/>
      <c r="BN154" s="203"/>
    </row>
    <row r="155" spans="2:66" ht="20.25" customHeight="1" x14ac:dyDescent="0.4">
      <c r="B155" s="214">
        <f>B153+1</f>
        <v>70</v>
      </c>
      <c r="C155" s="216"/>
      <c r="D155" s="218"/>
      <c r="E155" s="219"/>
      <c r="F155" s="220"/>
      <c r="G155" s="222"/>
      <c r="H155" s="223"/>
      <c r="I155" s="156"/>
      <c r="J155" s="157"/>
      <c r="K155" s="156"/>
      <c r="L155" s="157"/>
      <c r="M155" s="226"/>
      <c r="N155" s="227"/>
      <c r="O155" s="230"/>
      <c r="P155" s="231"/>
      <c r="Q155" s="231"/>
      <c r="R155" s="223"/>
      <c r="S155" s="204"/>
      <c r="T155" s="205"/>
      <c r="U155" s="205"/>
      <c r="V155" s="205"/>
      <c r="W155" s="206"/>
      <c r="X155" s="179" t="s">
        <v>18</v>
      </c>
      <c r="Y155" s="114"/>
      <c r="Z155" s="115"/>
      <c r="AA155" s="101"/>
      <c r="AB155" s="102"/>
      <c r="AC155" s="102"/>
      <c r="AD155" s="102"/>
      <c r="AE155" s="102"/>
      <c r="AF155" s="102"/>
      <c r="AG155" s="103"/>
      <c r="AH155" s="101"/>
      <c r="AI155" s="102"/>
      <c r="AJ155" s="102"/>
      <c r="AK155" s="102"/>
      <c r="AL155" s="102"/>
      <c r="AM155" s="102"/>
      <c r="AN155" s="103"/>
      <c r="AO155" s="101"/>
      <c r="AP155" s="102"/>
      <c r="AQ155" s="102"/>
      <c r="AR155" s="102"/>
      <c r="AS155" s="102"/>
      <c r="AT155" s="102"/>
      <c r="AU155" s="103"/>
      <c r="AV155" s="101"/>
      <c r="AW155" s="102"/>
      <c r="AX155" s="102"/>
      <c r="AY155" s="102"/>
      <c r="AZ155" s="102"/>
      <c r="BA155" s="102"/>
      <c r="BB155" s="103"/>
      <c r="BC155" s="101"/>
      <c r="BD155" s="102"/>
      <c r="BE155" s="104"/>
      <c r="BF155" s="207"/>
      <c r="BG155" s="208"/>
      <c r="BH155" s="209"/>
      <c r="BI155" s="210"/>
      <c r="BJ155" s="198"/>
      <c r="BK155" s="199"/>
      <c r="BL155" s="199"/>
      <c r="BM155" s="199"/>
      <c r="BN155" s="200"/>
    </row>
    <row r="156" spans="2:66" ht="20.25" customHeight="1" x14ac:dyDescent="0.4">
      <c r="B156" s="215"/>
      <c r="C156" s="217"/>
      <c r="D156" s="221"/>
      <c r="E156" s="219"/>
      <c r="F156" s="220"/>
      <c r="G156" s="224"/>
      <c r="H156" s="225"/>
      <c r="I156" s="191"/>
      <c r="J156" s="192">
        <f>G155</f>
        <v>0</v>
      </c>
      <c r="K156" s="191"/>
      <c r="L156" s="192">
        <f>M155</f>
        <v>0</v>
      </c>
      <c r="M156" s="228"/>
      <c r="N156" s="229"/>
      <c r="O156" s="232"/>
      <c r="P156" s="233"/>
      <c r="Q156" s="233"/>
      <c r="R156" s="225"/>
      <c r="S156" s="204"/>
      <c r="T156" s="205"/>
      <c r="U156" s="205"/>
      <c r="V156" s="205"/>
      <c r="W156" s="206"/>
      <c r="X156" s="180" t="s">
        <v>237</v>
      </c>
      <c r="Y156" s="116"/>
      <c r="Z156" s="181"/>
      <c r="AA156" s="166" t="str">
        <f>IF(AA155="","",VLOOKUP(AA155,シフト記号表!$C$6:$L$47,10,FALSE))</f>
        <v/>
      </c>
      <c r="AB156" s="167" t="str">
        <f>IF(AB155="","",VLOOKUP(AB155,シフト記号表!$C$6:$L$47,10,FALSE))</f>
        <v/>
      </c>
      <c r="AC156" s="167" t="str">
        <f>IF(AC155="","",VLOOKUP(AC155,シフト記号表!$C$6:$L$47,10,FALSE))</f>
        <v/>
      </c>
      <c r="AD156" s="167" t="str">
        <f>IF(AD155="","",VLOOKUP(AD155,シフト記号表!$C$6:$L$47,10,FALSE))</f>
        <v/>
      </c>
      <c r="AE156" s="167" t="str">
        <f>IF(AE155="","",VLOOKUP(AE155,シフト記号表!$C$6:$L$47,10,FALSE))</f>
        <v/>
      </c>
      <c r="AF156" s="167" t="str">
        <f>IF(AF155="","",VLOOKUP(AF155,シフト記号表!$C$6:$L$47,10,FALSE))</f>
        <v/>
      </c>
      <c r="AG156" s="168" t="str">
        <f>IF(AG155="","",VLOOKUP(AG155,シフト記号表!$C$6:$L$47,10,FALSE))</f>
        <v/>
      </c>
      <c r="AH156" s="166" t="str">
        <f>IF(AH155="","",VLOOKUP(AH155,シフト記号表!$C$6:$L$47,10,FALSE))</f>
        <v/>
      </c>
      <c r="AI156" s="167" t="str">
        <f>IF(AI155="","",VLOOKUP(AI155,シフト記号表!$C$6:$L$47,10,FALSE))</f>
        <v/>
      </c>
      <c r="AJ156" s="167" t="str">
        <f>IF(AJ155="","",VLOOKUP(AJ155,シフト記号表!$C$6:$L$47,10,FALSE))</f>
        <v/>
      </c>
      <c r="AK156" s="167" t="str">
        <f>IF(AK155="","",VLOOKUP(AK155,シフト記号表!$C$6:$L$47,10,FALSE))</f>
        <v/>
      </c>
      <c r="AL156" s="167" t="str">
        <f>IF(AL155="","",VLOOKUP(AL155,シフト記号表!$C$6:$L$47,10,FALSE))</f>
        <v/>
      </c>
      <c r="AM156" s="167" t="str">
        <f>IF(AM155="","",VLOOKUP(AM155,シフト記号表!$C$6:$L$47,10,FALSE))</f>
        <v/>
      </c>
      <c r="AN156" s="168" t="str">
        <f>IF(AN155="","",VLOOKUP(AN155,シフト記号表!$C$6:$L$47,10,FALSE))</f>
        <v/>
      </c>
      <c r="AO156" s="166" t="str">
        <f>IF(AO155="","",VLOOKUP(AO155,シフト記号表!$C$6:$L$47,10,FALSE))</f>
        <v/>
      </c>
      <c r="AP156" s="167" t="str">
        <f>IF(AP155="","",VLOOKUP(AP155,シフト記号表!$C$6:$L$47,10,FALSE))</f>
        <v/>
      </c>
      <c r="AQ156" s="167" t="str">
        <f>IF(AQ155="","",VLOOKUP(AQ155,シフト記号表!$C$6:$L$47,10,FALSE))</f>
        <v/>
      </c>
      <c r="AR156" s="167" t="str">
        <f>IF(AR155="","",VLOOKUP(AR155,シフト記号表!$C$6:$L$47,10,FALSE))</f>
        <v/>
      </c>
      <c r="AS156" s="167" t="str">
        <f>IF(AS155="","",VLOOKUP(AS155,シフト記号表!$C$6:$L$47,10,FALSE))</f>
        <v/>
      </c>
      <c r="AT156" s="167" t="str">
        <f>IF(AT155="","",VLOOKUP(AT155,シフト記号表!$C$6:$L$47,10,FALSE))</f>
        <v/>
      </c>
      <c r="AU156" s="168" t="str">
        <f>IF(AU155="","",VLOOKUP(AU155,シフト記号表!$C$6:$L$47,10,FALSE))</f>
        <v/>
      </c>
      <c r="AV156" s="166" t="str">
        <f>IF(AV155="","",VLOOKUP(AV155,シフト記号表!$C$6:$L$47,10,FALSE))</f>
        <v/>
      </c>
      <c r="AW156" s="167" t="str">
        <f>IF(AW155="","",VLOOKUP(AW155,シフト記号表!$C$6:$L$47,10,FALSE))</f>
        <v/>
      </c>
      <c r="AX156" s="167" t="str">
        <f>IF(AX155="","",VLOOKUP(AX155,シフト記号表!$C$6:$L$47,10,FALSE))</f>
        <v/>
      </c>
      <c r="AY156" s="167" t="str">
        <f>IF(AY155="","",VLOOKUP(AY155,シフト記号表!$C$6:$L$47,10,FALSE))</f>
        <v/>
      </c>
      <c r="AZ156" s="167" t="str">
        <f>IF(AZ155="","",VLOOKUP(AZ155,シフト記号表!$C$6:$L$47,10,FALSE))</f>
        <v/>
      </c>
      <c r="BA156" s="167" t="str">
        <f>IF(BA155="","",VLOOKUP(BA155,シフト記号表!$C$6:$L$47,10,FALSE))</f>
        <v/>
      </c>
      <c r="BB156" s="168" t="str">
        <f>IF(BB155="","",VLOOKUP(BB155,シフト記号表!$C$6:$L$47,10,FALSE))</f>
        <v/>
      </c>
      <c r="BC156" s="166" t="str">
        <f>IF(BC155="","",VLOOKUP(BC155,シフト記号表!$C$6:$L$47,10,FALSE))</f>
        <v/>
      </c>
      <c r="BD156" s="167" t="str">
        <f>IF(BD155="","",VLOOKUP(BD155,シフト記号表!$C$6:$L$47,10,FALSE))</f>
        <v/>
      </c>
      <c r="BE156" s="167" t="str">
        <f>IF(BE155="","",VLOOKUP(BE155,シフト記号表!$C$6:$L$47,10,FALSE))</f>
        <v/>
      </c>
      <c r="BF156" s="211">
        <f>IF($BI$3="４週",SUM(AA156:BB156),IF($BI$3="暦月",SUM(AA156:BE156),""))</f>
        <v>0</v>
      </c>
      <c r="BG156" s="212"/>
      <c r="BH156" s="213">
        <f>IF($BI$3="４週",BF156/4,IF($BI$3="暦月",(BF156/($BI$8/7)),""))</f>
        <v>0</v>
      </c>
      <c r="BI156" s="212"/>
      <c r="BJ156" s="201"/>
      <c r="BK156" s="202"/>
      <c r="BL156" s="202"/>
      <c r="BM156" s="202"/>
      <c r="BN156" s="203"/>
    </row>
    <row r="157" spans="2:66" ht="20.25" customHeight="1" x14ac:dyDescent="0.4">
      <c r="B157" s="49"/>
      <c r="C157" s="49"/>
      <c r="D157" s="49"/>
      <c r="E157" s="49"/>
      <c r="F157" s="49"/>
      <c r="G157" s="65"/>
      <c r="H157" s="65"/>
      <c r="I157" s="65"/>
      <c r="J157" s="65"/>
      <c r="K157" s="65"/>
      <c r="L157" s="65"/>
      <c r="M157" s="169"/>
      <c r="N157" s="169"/>
      <c r="O157" s="65"/>
      <c r="P157" s="65"/>
      <c r="Q157" s="65"/>
      <c r="R157" s="65"/>
      <c r="S157" s="170"/>
      <c r="T157" s="170"/>
      <c r="U157" s="170"/>
      <c r="V157" s="68"/>
      <c r="W157" s="68"/>
      <c r="X157" s="68"/>
      <c r="Y157" s="69"/>
      <c r="Z157" s="70"/>
      <c r="AA157" s="71"/>
      <c r="AB157" s="71"/>
      <c r="AC157" s="71"/>
      <c r="AD157" s="71"/>
      <c r="AE157" s="71"/>
      <c r="AF157" s="71"/>
      <c r="AG157" s="71"/>
      <c r="AH157" s="71"/>
      <c r="AI157" s="71"/>
      <c r="AJ157" s="71"/>
      <c r="AK157" s="71"/>
      <c r="AL157" s="71"/>
      <c r="AM157" s="71"/>
      <c r="AN157" s="71"/>
      <c r="AO157" s="71"/>
      <c r="AP157" s="71"/>
      <c r="AQ157" s="71"/>
      <c r="AR157" s="71"/>
      <c r="AS157" s="71"/>
      <c r="AT157" s="71"/>
      <c r="AU157" s="71"/>
      <c r="AV157" s="71"/>
      <c r="AW157" s="71"/>
      <c r="AX157" s="71"/>
      <c r="AY157" s="71"/>
      <c r="AZ157" s="71"/>
      <c r="BA157" s="71"/>
      <c r="BB157" s="71"/>
      <c r="BC157" s="71"/>
      <c r="BD157" s="71"/>
      <c r="BE157" s="71"/>
      <c r="BF157" s="71"/>
      <c r="BG157" s="71"/>
      <c r="BH157" s="72"/>
      <c r="BI157" s="72"/>
      <c r="BJ157" s="170"/>
      <c r="BK157" s="170"/>
      <c r="BL157" s="170"/>
      <c r="BM157" s="170"/>
      <c r="BN157" s="170"/>
    </row>
    <row r="158" spans="2:66" ht="20.25" customHeight="1" x14ac:dyDescent="0.4">
      <c r="B158" s="49"/>
      <c r="C158" s="49"/>
      <c r="D158" s="49"/>
      <c r="E158" s="49"/>
      <c r="F158" s="49"/>
      <c r="G158" s="65"/>
      <c r="H158" s="65"/>
      <c r="I158" s="65"/>
      <c r="J158" s="65"/>
      <c r="K158" s="65"/>
      <c r="L158" s="65"/>
      <c r="M158" s="117"/>
      <c r="N158" s="118" t="s">
        <v>290</v>
      </c>
      <c r="O158" s="118"/>
      <c r="P158" s="118"/>
      <c r="Q158" s="118"/>
      <c r="R158" s="118"/>
      <c r="S158" s="118"/>
      <c r="T158" s="118"/>
      <c r="U158" s="118"/>
      <c r="V158" s="118"/>
      <c r="W158" s="118"/>
      <c r="X158" s="119"/>
      <c r="Y158" s="118"/>
      <c r="Z158" s="118"/>
      <c r="AA158" s="118"/>
      <c r="AB158" s="118"/>
      <c r="AC158" s="118"/>
      <c r="AD158" s="120"/>
      <c r="AE158" s="120"/>
      <c r="AF158" s="120"/>
      <c r="AG158" s="120"/>
      <c r="AH158" s="120"/>
      <c r="AI158" s="120"/>
      <c r="AJ158" s="120"/>
      <c r="AK158" s="120"/>
      <c r="AL158" s="120"/>
      <c r="AM158" s="120"/>
      <c r="AN158" s="120"/>
      <c r="AO158" s="120"/>
      <c r="AP158" s="120"/>
      <c r="AQ158" s="120"/>
      <c r="AR158" s="120"/>
      <c r="AS158" s="120"/>
      <c r="AT158" s="120"/>
      <c r="AU158" s="120"/>
      <c r="AV158" s="120"/>
      <c r="AW158" s="120"/>
      <c r="AX158" s="120"/>
      <c r="AY158" s="120"/>
      <c r="AZ158" s="120"/>
      <c r="BA158" s="120"/>
      <c r="BB158" s="120"/>
      <c r="BC158" s="120"/>
      <c r="BD158" s="120"/>
      <c r="BE158" s="120"/>
      <c r="BF158" s="120"/>
      <c r="BG158" s="120"/>
      <c r="BH158" s="121"/>
      <c r="BI158" s="72"/>
      <c r="BJ158" s="170"/>
      <c r="BK158" s="170"/>
      <c r="BL158" s="170"/>
      <c r="BM158" s="170"/>
      <c r="BN158" s="170"/>
    </row>
    <row r="159" spans="2:66" ht="20.25" customHeight="1" x14ac:dyDescent="0.4">
      <c r="B159" s="49"/>
      <c r="C159" s="49"/>
      <c r="D159" s="49"/>
      <c r="E159" s="49"/>
      <c r="F159" s="49"/>
      <c r="G159" s="65"/>
      <c r="H159" s="65"/>
      <c r="I159" s="65"/>
      <c r="J159" s="65"/>
      <c r="K159" s="65"/>
      <c r="L159" s="65"/>
      <c r="M159" s="117"/>
      <c r="N159" s="118"/>
      <c r="O159" s="118" t="s">
        <v>140</v>
      </c>
      <c r="P159" s="118"/>
      <c r="Q159" s="118"/>
      <c r="R159" s="118"/>
      <c r="S159" s="118"/>
      <c r="T159" s="118"/>
      <c r="U159" s="118"/>
      <c r="V159" s="118"/>
      <c r="W159" s="118"/>
      <c r="X159" s="119"/>
      <c r="Y159" s="118"/>
      <c r="Z159" s="118"/>
      <c r="AA159" s="118"/>
      <c r="AB159" s="118"/>
      <c r="AC159" s="118"/>
      <c r="AD159" s="120"/>
      <c r="AE159" s="118" t="s">
        <v>151</v>
      </c>
      <c r="AF159" s="118"/>
      <c r="AG159" s="118"/>
      <c r="AH159" s="118"/>
      <c r="AI159" s="118"/>
      <c r="AJ159" s="118"/>
      <c r="AK159" s="118"/>
      <c r="AL159" s="118"/>
      <c r="AM159" s="118"/>
      <c r="AN159" s="119"/>
      <c r="AO159" s="118"/>
      <c r="AP159" s="118"/>
      <c r="AQ159" s="118"/>
      <c r="AR159" s="118"/>
      <c r="AS159" s="120"/>
      <c r="AT159" s="120"/>
      <c r="AU159" s="118" t="s">
        <v>152</v>
      </c>
      <c r="AV159" s="120"/>
      <c r="AW159" s="120"/>
      <c r="AX159" s="120"/>
      <c r="AY159" s="120"/>
      <c r="AZ159" s="120"/>
      <c r="BA159" s="120"/>
      <c r="BB159" s="120"/>
      <c r="BC159" s="120"/>
      <c r="BD159" s="120"/>
      <c r="BE159" s="120"/>
      <c r="BF159" s="120"/>
      <c r="BG159" s="120"/>
      <c r="BH159" s="121"/>
      <c r="BI159" s="72"/>
      <c r="BJ159" s="256"/>
      <c r="BK159" s="256"/>
      <c r="BL159" s="256"/>
      <c r="BM159" s="256"/>
      <c r="BN159" s="170"/>
    </row>
    <row r="160" spans="2:66" ht="20.25" customHeight="1" x14ac:dyDescent="0.4">
      <c r="B160" s="49"/>
      <c r="C160" s="49"/>
      <c r="D160" s="49"/>
      <c r="E160" s="49"/>
      <c r="F160" s="49"/>
      <c r="G160" s="65"/>
      <c r="H160" s="65"/>
      <c r="I160" s="65"/>
      <c r="J160" s="65"/>
      <c r="K160" s="65"/>
      <c r="L160" s="65"/>
      <c r="M160" s="117"/>
      <c r="N160" s="118"/>
      <c r="O160" s="234" t="s">
        <v>132</v>
      </c>
      <c r="P160" s="234"/>
      <c r="Q160" s="234" t="s">
        <v>133</v>
      </c>
      <c r="R160" s="234"/>
      <c r="S160" s="234"/>
      <c r="T160" s="234"/>
      <c r="U160" s="118"/>
      <c r="V160" s="257" t="s">
        <v>134</v>
      </c>
      <c r="W160" s="257"/>
      <c r="X160" s="257"/>
      <c r="Y160" s="257"/>
      <c r="Z160" s="122"/>
      <c r="AA160" s="123" t="s">
        <v>135</v>
      </c>
      <c r="AB160" s="123"/>
      <c r="AC160" s="2"/>
      <c r="AD160" s="120"/>
      <c r="AE160" s="234" t="s">
        <v>132</v>
      </c>
      <c r="AF160" s="234"/>
      <c r="AG160" s="234" t="s">
        <v>133</v>
      </c>
      <c r="AH160" s="234"/>
      <c r="AI160" s="234"/>
      <c r="AJ160" s="234"/>
      <c r="AK160" s="118"/>
      <c r="AL160" s="257" t="s">
        <v>134</v>
      </c>
      <c r="AM160" s="257"/>
      <c r="AN160" s="257"/>
      <c r="AO160" s="257"/>
      <c r="AP160" s="122"/>
      <c r="AQ160" s="123" t="s">
        <v>135</v>
      </c>
      <c r="AR160" s="123"/>
      <c r="AS160" s="120"/>
      <c r="AT160" s="120"/>
      <c r="AU160" s="120"/>
      <c r="AV160" s="120"/>
      <c r="AW160" s="120"/>
      <c r="AX160" s="120"/>
      <c r="AY160" s="120"/>
      <c r="AZ160" s="120"/>
      <c r="BA160" s="120"/>
      <c r="BB160" s="120"/>
      <c r="BC160" s="120"/>
      <c r="BD160" s="120"/>
      <c r="BE160" s="120"/>
      <c r="BF160" s="120"/>
      <c r="BG160" s="120"/>
      <c r="BH160" s="121"/>
      <c r="BI160" s="72"/>
      <c r="BJ160" s="258"/>
      <c r="BK160" s="258"/>
      <c r="BL160" s="258"/>
      <c r="BM160" s="258"/>
      <c r="BN160" s="170"/>
    </row>
    <row r="161" spans="2:66" ht="20.25" customHeight="1" x14ac:dyDescent="0.4">
      <c r="B161" s="49"/>
      <c r="C161" s="49"/>
      <c r="D161" s="49"/>
      <c r="E161" s="49"/>
      <c r="F161" s="49"/>
      <c r="G161" s="65"/>
      <c r="H161" s="65"/>
      <c r="I161" s="65"/>
      <c r="J161" s="65"/>
      <c r="K161" s="65"/>
      <c r="L161" s="65"/>
      <c r="M161" s="117"/>
      <c r="N161" s="118"/>
      <c r="O161" s="235"/>
      <c r="P161" s="235"/>
      <c r="Q161" s="235" t="s">
        <v>136</v>
      </c>
      <c r="R161" s="235"/>
      <c r="S161" s="235" t="s">
        <v>137</v>
      </c>
      <c r="T161" s="235"/>
      <c r="U161" s="118"/>
      <c r="V161" s="235" t="s">
        <v>136</v>
      </c>
      <c r="W161" s="235"/>
      <c r="X161" s="235" t="s">
        <v>137</v>
      </c>
      <c r="Y161" s="235"/>
      <c r="Z161" s="122"/>
      <c r="AA161" s="123" t="s">
        <v>138</v>
      </c>
      <c r="AB161" s="123"/>
      <c r="AC161" s="2"/>
      <c r="AD161" s="120"/>
      <c r="AE161" s="235"/>
      <c r="AF161" s="235"/>
      <c r="AG161" s="235" t="s">
        <v>136</v>
      </c>
      <c r="AH161" s="235"/>
      <c r="AI161" s="235" t="s">
        <v>137</v>
      </c>
      <c r="AJ161" s="235"/>
      <c r="AK161" s="118"/>
      <c r="AL161" s="235" t="s">
        <v>136</v>
      </c>
      <c r="AM161" s="235"/>
      <c r="AN161" s="235" t="s">
        <v>137</v>
      </c>
      <c r="AO161" s="235"/>
      <c r="AP161" s="122"/>
      <c r="AQ161" s="123" t="s">
        <v>138</v>
      </c>
      <c r="AR161" s="123"/>
      <c r="AS161" s="120"/>
      <c r="AT161" s="120"/>
      <c r="AU161" s="124" t="s">
        <v>103</v>
      </c>
      <c r="AV161" s="124"/>
      <c r="AW161" s="124"/>
      <c r="AX161" s="124"/>
      <c r="AY161" s="122"/>
      <c r="AZ161" s="123" t="s">
        <v>104</v>
      </c>
      <c r="BA161" s="124"/>
      <c r="BB161" s="124"/>
      <c r="BC161" s="124"/>
      <c r="BD161" s="122"/>
      <c r="BE161" s="235" t="s">
        <v>139</v>
      </c>
      <c r="BF161" s="235"/>
      <c r="BG161" s="235"/>
      <c r="BH161" s="235"/>
      <c r="BI161" s="72"/>
      <c r="BJ161" s="261"/>
      <c r="BK161" s="261"/>
      <c r="BL161" s="261"/>
      <c r="BM161" s="261"/>
      <c r="BN161" s="170"/>
    </row>
    <row r="162" spans="2:66" ht="20.25" customHeight="1" x14ac:dyDescent="0.4">
      <c r="B162" s="49"/>
      <c r="C162" s="49"/>
      <c r="D162" s="49"/>
      <c r="E162" s="49"/>
      <c r="F162" s="49"/>
      <c r="G162" s="65"/>
      <c r="H162" s="65"/>
      <c r="I162" s="65"/>
      <c r="J162" s="65"/>
      <c r="K162" s="65"/>
      <c r="L162" s="65"/>
      <c r="M162" s="117"/>
      <c r="N162" s="118"/>
      <c r="O162" s="236" t="s">
        <v>6</v>
      </c>
      <c r="P162" s="236"/>
      <c r="Q162" s="246">
        <f>SUMIFS($BF$17:$BF$156,$J$17:$J$156,"看護職員",$L$17:$L$156,"A")</f>
        <v>0</v>
      </c>
      <c r="R162" s="246"/>
      <c r="S162" s="247">
        <f>SUMIFS($BH$17:$BH$156,$J$17:$J$156,"看護職員",$L$17:$L$156,"A")</f>
        <v>0</v>
      </c>
      <c r="T162" s="247"/>
      <c r="U162" s="132"/>
      <c r="V162" s="252">
        <v>0</v>
      </c>
      <c r="W162" s="252"/>
      <c r="X162" s="252">
        <v>0</v>
      </c>
      <c r="Y162" s="252"/>
      <c r="Z162" s="133"/>
      <c r="AA162" s="254">
        <v>0</v>
      </c>
      <c r="AB162" s="255"/>
      <c r="AC162" s="2"/>
      <c r="AD162" s="120"/>
      <c r="AE162" s="236" t="s">
        <v>6</v>
      </c>
      <c r="AF162" s="236"/>
      <c r="AG162" s="246">
        <f>SUMIFS($BF$17:$BF$156,$J$17:$J$156,"介護職員",$L$17:$L$156,"A")</f>
        <v>0</v>
      </c>
      <c r="AH162" s="246"/>
      <c r="AI162" s="247">
        <f>SUMIFS($BH$17:$BH$156,$J$17:$J$156,"介護職員",$L$17:$L$156,"A")</f>
        <v>0</v>
      </c>
      <c r="AJ162" s="247"/>
      <c r="AK162" s="132"/>
      <c r="AL162" s="252">
        <v>0</v>
      </c>
      <c r="AM162" s="252"/>
      <c r="AN162" s="252">
        <v>0</v>
      </c>
      <c r="AO162" s="252"/>
      <c r="AP162" s="133"/>
      <c r="AQ162" s="254">
        <v>0</v>
      </c>
      <c r="AR162" s="255"/>
      <c r="AS162" s="120"/>
      <c r="AT162" s="120"/>
      <c r="AU162" s="259">
        <f>Y176</f>
        <v>0</v>
      </c>
      <c r="AV162" s="236"/>
      <c r="AW162" s="236"/>
      <c r="AX162" s="236"/>
      <c r="AY162" s="171" t="s">
        <v>153</v>
      </c>
      <c r="AZ162" s="259">
        <f>AO176</f>
        <v>0</v>
      </c>
      <c r="BA162" s="260"/>
      <c r="BB162" s="260"/>
      <c r="BC162" s="260"/>
      <c r="BD162" s="171" t="s">
        <v>147</v>
      </c>
      <c r="BE162" s="238">
        <f>ROUNDDOWN(AU162+AZ162,1)</f>
        <v>0</v>
      </c>
      <c r="BF162" s="238"/>
      <c r="BG162" s="238"/>
      <c r="BH162" s="238"/>
      <c r="BI162" s="72"/>
      <c r="BJ162" s="75"/>
      <c r="BK162" s="75"/>
      <c r="BL162" s="75"/>
      <c r="BM162" s="75"/>
      <c r="BN162" s="170"/>
    </row>
    <row r="163" spans="2:66" ht="20.25" customHeight="1" x14ac:dyDescent="0.4">
      <c r="B163" s="49"/>
      <c r="C163" s="49"/>
      <c r="D163" s="49"/>
      <c r="E163" s="49"/>
      <c r="F163" s="49"/>
      <c r="G163" s="65"/>
      <c r="H163" s="65"/>
      <c r="I163" s="65"/>
      <c r="J163" s="65"/>
      <c r="K163" s="65"/>
      <c r="L163" s="65"/>
      <c r="M163" s="117"/>
      <c r="N163" s="118"/>
      <c r="O163" s="236" t="s">
        <v>7</v>
      </c>
      <c r="P163" s="236"/>
      <c r="Q163" s="246">
        <f>SUMIFS($BF$17:$BF$156,$J$17:$J$156,"看護職員",$L$17:$L$156,"B")</f>
        <v>0</v>
      </c>
      <c r="R163" s="246"/>
      <c r="S163" s="247">
        <f>SUMIFS($BH$17:$BH$156,$J$17:$J$156,"看護職員",$L$17:$L$156,"B")</f>
        <v>0</v>
      </c>
      <c r="T163" s="247"/>
      <c r="U163" s="132"/>
      <c r="V163" s="252">
        <v>0</v>
      </c>
      <c r="W163" s="252"/>
      <c r="X163" s="252">
        <v>0</v>
      </c>
      <c r="Y163" s="252"/>
      <c r="Z163" s="133"/>
      <c r="AA163" s="254">
        <v>0</v>
      </c>
      <c r="AB163" s="255"/>
      <c r="AC163" s="2"/>
      <c r="AD163" s="120"/>
      <c r="AE163" s="236" t="s">
        <v>7</v>
      </c>
      <c r="AF163" s="236"/>
      <c r="AG163" s="246">
        <f>SUMIFS($BF$17:$BF$156,$J$17:$J$156,"介護職員",$L$17:$L$156,"B")</f>
        <v>0</v>
      </c>
      <c r="AH163" s="246"/>
      <c r="AI163" s="247">
        <f>SUMIFS($BH$17:$BH$156,$J$17:$J$156,"介護職員",$L$17:$L$156,"B")</f>
        <v>0</v>
      </c>
      <c r="AJ163" s="247"/>
      <c r="AK163" s="132"/>
      <c r="AL163" s="252">
        <v>0</v>
      </c>
      <c r="AM163" s="252"/>
      <c r="AN163" s="252">
        <v>0</v>
      </c>
      <c r="AO163" s="252"/>
      <c r="AP163" s="133"/>
      <c r="AQ163" s="254">
        <v>0</v>
      </c>
      <c r="AR163" s="255"/>
      <c r="AS163" s="120"/>
      <c r="AT163" s="120"/>
      <c r="AU163" s="120"/>
      <c r="AV163" s="120"/>
      <c r="AW163" s="120"/>
      <c r="AX163" s="120"/>
      <c r="AY163" s="120"/>
      <c r="AZ163" s="120"/>
      <c r="BA163" s="120"/>
      <c r="BB163" s="120"/>
      <c r="BC163" s="120"/>
      <c r="BD163" s="120"/>
      <c r="BE163" s="120"/>
      <c r="BF163" s="120"/>
      <c r="BG163" s="120"/>
      <c r="BH163" s="121"/>
      <c r="BI163" s="72"/>
      <c r="BJ163" s="170"/>
      <c r="BK163" s="170"/>
      <c r="BL163" s="170"/>
      <c r="BM163" s="170"/>
      <c r="BN163" s="170"/>
    </row>
    <row r="164" spans="2:66" ht="20.25" customHeight="1" x14ac:dyDescent="0.4">
      <c r="B164" s="49"/>
      <c r="C164" s="49"/>
      <c r="D164" s="49"/>
      <c r="E164" s="49"/>
      <c r="F164" s="49"/>
      <c r="G164" s="65"/>
      <c r="H164" s="65"/>
      <c r="I164" s="65"/>
      <c r="J164" s="65"/>
      <c r="K164" s="65"/>
      <c r="L164" s="65"/>
      <c r="M164" s="117"/>
      <c r="N164" s="118"/>
      <c r="O164" s="236" t="s">
        <v>8</v>
      </c>
      <c r="P164" s="236"/>
      <c r="Q164" s="246">
        <f>SUMIFS($BF$17:$BF$156,$J$17:$J$156,"看護職員",$L$17:$L$156,"C")</f>
        <v>0</v>
      </c>
      <c r="R164" s="246"/>
      <c r="S164" s="247">
        <f>SUMIFS($BH$17:$BH$156,$J$17:$J$156,"看護職員",$L$17:$L$156,"C")</f>
        <v>0</v>
      </c>
      <c r="T164" s="247"/>
      <c r="U164" s="132"/>
      <c r="V164" s="252">
        <v>0</v>
      </c>
      <c r="W164" s="252"/>
      <c r="X164" s="253">
        <v>0</v>
      </c>
      <c r="Y164" s="253"/>
      <c r="Z164" s="133"/>
      <c r="AA164" s="250" t="s">
        <v>36</v>
      </c>
      <c r="AB164" s="251"/>
      <c r="AC164" s="2"/>
      <c r="AD164" s="120"/>
      <c r="AE164" s="236" t="s">
        <v>8</v>
      </c>
      <c r="AF164" s="236"/>
      <c r="AG164" s="246">
        <f>SUMIFS($BF$17:$BF$156,$J$17:$J$156,"介護職員",$L$17:$L$156,"C")</f>
        <v>0</v>
      </c>
      <c r="AH164" s="246"/>
      <c r="AI164" s="247">
        <f>SUMIFS($BH$17:$BH$156,$J$17:$J$156,"介護職員",$L$17:$L$156,"C")</f>
        <v>0</v>
      </c>
      <c r="AJ164" s="247"/>
      <c r="AK164" s="132"/>
      <c r="AL164" s="252">
        <v>0</v>
      </c>
      <c r="AM164" s="252"/>
      <c r="AN164" s="253">
        <v>0</v>
      </c>
      <c r="AO164" s="253"/>
      <c r="AP164" s="133"/>
      <c r="AQ164" s="250" t="s">
        <v>36</v>
      </c>
      <c r="AR164" s="251"/>
      <c r="AS164" s="120"/>
      <c r="AT164" s="120"/>
      <c r="AU164" s="120"/>
      <c r="AV164" s="120"/>
      <c r="AW164" s="120"/>
      <c r="AX164" s="120"/>
      <c r="AY164" s="120"/>
      <c r="AZ164" s="120"/>
      <c r="BA164" s="120"/>
      <c r="BB164" s="120"/>
      <c r="BC164" s="120"/>
      <c r="BD164" s="120"/>
      <c r="BE164" s="120"/>
      <c r="BF164" s="120"/>
      <c r="BG164" s="120"/>
      <c r="BH164" s="121"/>
      <c r="BI164" s="72"/>
      <c r="BJ164" s="170"/>
      <c r="BK164" s="170"/>
      <c r="BL164" s="170"/>
      <c r="BM164" s="170"/>
      <c r="BN164" s="170"/>
    </row>
    <row r="165" spans="2:66" ht="20.25" customHeight="1" x14ac:dyDescent="0.4">
      <c r="B165" s="49"/>
      <c r="C165" s="49"/>
      <c r="D165" s="49"/>
      <c r="E165" s="49"/>
      <c r="F165" s="49"/>
      <c r="G165" s="65"/>
      <c r="H165" s="65"/>
      <c r="I165" s="65"/>
      <c r="J165" s="65"/>
      <c r="K165" s="65"/>
      <c r="L165" s="65"/>
      <c r="M165" s="117"/>
      <c r="N165" s="118"/>
      <c r="O165" s="236" t="s">
        <v>9</v>
      </c>
      <c r="P165" s="236"/>
      <c r="Q165" s="246">
        <f>SUMIFS($BF$17:$BF$156,$J$17:$J$156,"看護職員",$L$17:$L$156,"D")</f>
        <v>0</v>
      </c>
      <c r="R165" s="246"/>
      <c r="S165" s="247">
        <f>SUMIFS($BH$17:$BH$156,$J$17:$J$156,"看護職員",$L$17:$L$156,"D")</f>
        <v>0</v>
      </c>
      <c r="T165" s="247"/>
      <c r="U165" s="132"/>
      <c r="V165" s="252">
        <v>0</v>
      </c>
      <c r="W165" s="252"/>
      <c r="X165" s="253">
        <v>0</v>
      </c>
      <c r="Y165" s="253"/>
      <c r="Z165" s="133"/>
      <c r="AA165" s="250" t="s">
        <v>36</v>
      </c>
      <c r="AB165" s="251"/>
      <c r="AC165" s="2"/>
      <c r="AD165" s="120"/>
      <c r="AE165" s="236" t="s">
        <v>9</v>
      </c>
      <c r="AF165" s="236"/>
      <c r="AG165" s="246">
        <f>SUMIFS($BF$17:$BF$156,$J$17:$J$156,"介護職員",$L$17:$L$156,"D")</f>
        <v>0</v>
      </c>
      <c r="AH165" s="246"/>
      <c r="AI165" s="247">
        <f>SUMIFS($BH$17:$BH$156,$J$17:$J$156,"介護職員",$L$17:$L$156,"D")</f>
        <v>0</v>
      </c>
      <c r="AJ165" s="247"/>
      <c r="AK165" s="132"/>
      <c r="AL165" s="252">
        <v>0</v>
      </c>
      <c r="AM165" s="252"/>
      <c r="AN165" s="253">
        <v>0</v>
      </c>
      <c r="AO165" s="253"/>
      <c r="AP165" s="133"/>
      <c r="AQ165" s="250" t="s">
        <v>36</v>
      </c>
      <c r="AR165" s="251"/>
      <c r="AS165" s="120"/>
      <c r="AT165" s="120"/>
      <c r="AU165" s="118" t="s">
        <v>156</v>
      </c>
      <c r="AV165" s="118"/>
      <c r="AW165" s="118"/>
      <c r="AX165" s="118"/>
      <c r="AY165" s="118"/>
      <c r="AZ165" s="118"/>
      <c r="BA165" s="120"/>
      <c r="BB165" s="120"/>
      <c r="BC165" s="120"/>
      <c r="BD165" s="120"/>
      <c r="BE165" s="120"/>
      <c r="BF165" s="120"/>
      <c r="BG165" s="120"/>
      <c r="BH165" s="121"/>
      <c r="BI165" s="72"/>
      <c r="BJ165" s="170"/>
      <c r="BK165" s="170"/>
      <c r="BL165" s="170"/>
      <c r="BM165" s="170"/>
      <c r="BN165" s="170"/>
    </row>
    <row r="166" spans="2:66" ht="20.25" customHeight="1" x14ac:dyDescent="0.4">
      <c r="B166" s="49"/>
      <c r="C166" s="49"/>
      <c r="D166" s="49"/>
      <c r="E166" s="49"/>
      <c r="F166" s="49"/>
      <c r="G166" s="65"/>
      <c r="H166" s="65"/>
      <c r="I166" s="65"/>
      <c r="J166" s="65"/>
      <c r="K166" s="65"/>
      <c r="L166" s="65"/>
      <c r="M166" s="117"/>
      <c r="N166" s="118"/>
      <c r="O166" s="236" t="s">
        <v>139</v>
      </c>
      <c r="P166" s="236"/>
      <c r="Q166" s="246">
        <f>SUM(Q162:R165)</f>
        <v>0</v>
      </c>
      <c r="R166" s="246"/>
      <c r="S166" s="247">
        <f>SUM(S162:T165)</f>
        <v>0</v>
      </c>
      <c r="T166" s="247"/>
      <c r="U166" s="132"/>
      <c r="V166" s="246">
        <f>SUM(V162:W165)</f>
        <v>0</v>
      </c>
      <c r="W166" s="246"/>
      <c r="X166" s="247">
        <f>SUM(X162:Y165)</f>
        <v>0</v>
      </c>
      <c r="Y166" s="247"/>
      <c r="Z166" s="133"/>
      <c r="AA166" s="248">
        <f>SUM(AA162:AB163)</f>
        <v>0</v>
      </c>
      <c r="AB166" s="249"/>
      <c r="AC166" s="2"/>
      <c r="AD166" s="120"/>
      <c r="AE166" s="236" t="s">
        <v>139</v>
      </c>
      <c r="AF166" s="236"/>
      <c r="AG166" s="246">
        <f>SUM(AG162:AH165)</f>
        <v>0</v>
      </c>
      <c r="AH166" s="246"/>
      <c r="AI166" s="247">
        <f>SUM(AI162:AJ165)</f>
        <v>0</v>
      </c>
      <c r="AJ166" s="247"/>
      <c r="AK166" s="132"/>
      <c r="AL166" s="246">
        <f>SUM(AL162:AM165)</f>
        <v>0</v>
      </c>
      <c r="AM166" s="246"/>
      <c r="AN166" s="247">
        <f>SUM(AN162:AO165)</f>
        <v>0</v>
      </c>
      <c r="AO166" s="247"/>
      <c r="AP166" s="133"/>
      <c r="AQ166" s="248">
        <f>SUM(AQ162:AR163)</f>
        <v>0</v>
      </c>
      <c r="AR166" s="249"/>
      <c r="AS166" s="120"/>
      <c r="AT166" s="120"/>
      <c r="AU166" s="236" t="s">
        <v>4</v>
      </c>
      <c r="AV166" s="236"/>
      <c r="AW166" s="236" t="s">
        <v>5</v>
      </c>
      <c r="AX166" s="236"/>
      <c r="AY166" s="236"/>
      <c r="AZ166" s="236"/>
      <c r="BA166" s="120"/>
      <c r="BB166" s="120"/>
      <c r="BC166" s="120"/>
      <c r="BD166" s="120"/>
      <c r="BE166" s="120"/>
      <c r="BF166" s="120"/>
      <c r="BG166" s="120"/>
      <c r="BH166" s="121"/>
      <c r="BI166" s="72"/>
      <c r="BJ166" s="170"/>
      <c r="BK166" s="170"/>
      <c r="BL166" s="170"/>
      <c r="BM166" s="170"/>
      <c r="BN166" s="170"/>
    </row>
    <row r="167" spans="2:66" ht="20.25" customHeight="1" x14ac:dyDescent="0.4">
      <c r="B167" s="49"/>
      <c r="C167" s="49"/>
      <c r="D167" s="49"/>
      <c r="E167" s="49"/>
      <c r="F167" s="49"/>
      <c r="G167" s="65"/>
      <c r="H167" s="65"/>
      <c r="I167" s="65"/>
      <c r="J167" s="65"/>
      <c r="K167" s="65"/>
      <c r="L167" s="65"/>
      <c r="M167" s="117"/>
      <c r="N167" s="117"/>
      <c r="O167" s="126"/>
      <c r="P167" s="126"/>
      <c r="Q167" s="126"/>
      <c r="R167" s="126"/>
      <c r="S167" s="127"/>
      <c r="T167" s="127"/>
      <c r="U167" s="127"/>
      <c r="V167" s="128"/>
      <c r="W167" s="128"/>
      <c r="X167" s="128"/>
      <c r="Y167" s="128"/>
      <c r="Z167" s="129"/>
      <c r="AA167" s="120"/>
      <c r="AB167" s="120"/>
      <c r="AC167" s="120"/>
      <c r="AD167" s="120"/>
      <c r="AE167" s="126"/>
      <c r="AF167" s="126"/>
      <c r="AG167" s="126"/>
      <c r="AH167" s="126"/>
      <c r="AI167" s="127"/>
      <c r="AJ167" s="127"/>
      <c r="AK167" s="127"/>
      <c r="AL167" s="128"/>
      <c r="AM167" s="128"/>
      <c r="AN167" s="128"/>
      <c r="AO167" s="128"/>
      <c r="AP167" s="129"/>
      <c r="AQ167" s="120"/>
      <c r="AR167" s="120"/>
      <c r="AS167" s="120"/>
      <c r="AT167" s="120"/>
      <c r="AU167" s="236" t="s">
        <v>6</v>
      </c>
      <c r="AV167" s="236"/>
      <c r="AW167" s="236" t="s">
        <v>94</v>
      </c>
      <c r="AX167" s="236"/>
      <c r="AY167" s="236"/>
      <c r="AZ167" s="236"/>
      <c r="BA167" s="120"/>
      <c r="BB167" s="120"/>
      <c r="BC167" s="120"/>
      <c r="BD167" s="120"/>
      <c r="BE167" s="120"/>
      <c r="BF167" s="120"/>
      <c r="BG167" s="120"/>
      <c r="BH167" s="121"/>
      <c r="BI167" s="72"/>
      <c r="BJ167" s="170"/>
      <c r="BK167" s="170"/>
      <c r="BL167" s="170"/>
      <c r="BM167" s="170"/>
      <c r="BN167" s="170"/>
    </row>
    <row r="168" spans="2:66" ht="20.25" customHeight="1" x14ac:dyDescent="0.4">
      <c r="B168" s="49"/>
      <c r="C168" s="49"/>
      <c r="D168" s="49"/>
      <c r="E168" s="49"/>
      <c r="F168" s="49"/>
      <c r="G168" s="65"/>
      <c r="H168" s="65"/>
      <c r="I168" s="65"/>
      <c r="J168" s="65"/>
      <c r="K168" s="65"/>
      <c r="L168" s="65"/>
      <c r="M168" s="117"/>
      <c r="N168" s="117"/>
      <c r="O168" s="119" t="s">
        <v>142</v>
      </c>
      <c r="P168" s="118"/>
      <c r="Q168" s="118"/>
      <c r="R168" s="118"/>
      <c r="S168" s="118"/>
      <c r="T168" s="118"/>
      <c r="U168" s="153" t="s">
        <v>226</v>
      </c>
      <c r="V168" s="241" t="s">
        <v>279</v>
      </c>
      <c r="W168" s="242"/>
      <c r="X168" s="130"/>
      <c r="Y168" s="130"/>
      <c r="Z168" s="118"/>
      <c r="AA168" s="118"/>
      <c r="AB168" s="118"/>
      <c r="AC168" s="120"/>
      <c r="AD168" s="120"/>
      <c r="AE168" s="119" t="s">
        <v>142</v>
      </c>
      <c r="AF168" s="118"/>
      <c r="AG168" s="118"/>
      <c r="AH168" s="118"/>
      <c r="AI168" s="118"/>
      <c r="AJ168" s="118"/>
      <c r="AK168" s="153" t="s">
        <v>226</v>
      </c>
      <c r="AL168" s="243" t="str">
        <f>V168</f>
        <v>暦月</v>
      </c>
      <c r="AM168" s="244"/>
      <c r="AN168" s="130"/>
      <c r="AO168" s="130"/>
      <c r="AP168" s="118"/>
      <c r="AQ168" s="118"/>
      <c r="AR168" s="118"/>
      <c r="AS168" s="120"/>
      <c r="AT168" s="120"/>
      <c r="AU168" s="236" t="s">
        <v>7</v>
      </c>
      <c r="AV168" s="236"/>
      <c r="AW168" s="236" t="s">
        <v>95</v>
      </c>
      <c r="AX168" s="236"/>
      <c r="AY168" s="236"/>
      <c r="AZ168" s="236"/>
      <c r="BA168" s="120"/>
      <c r="BB168" s="120"/>
      <c r="BC168" s="120"/>
      <c r="BD168" s="120"/>
      <c r="BE168" s="120"/>
      <c r="BF168" s="120"/>
      <c r="BG168" s="120"/>
      <c r="BH168" s="121"/>
      <c r="BI168" s="72"/>
      <c r="BJ168" s="170"/>
      <c r="BK168" s="170"/>
      <c r="BL168" s="170"/>
      <c r="BM168" s="170"/>
      <c r="BN168" s="170"/>
    </row>
    <row r="169" spans="2:66" ht="20.25" customHeight="1" x14ac:dyDescent="0.4">
      <c r="B169" s="49"/>
      <c r="C169" s="49"/>
      <c r="D169" s="49"/>
      <c r="E169" s="49"/>
      <c r="F169" s="49"/>
      <c r="G169" s="65"/>
      <c r="H169" s="65"/>
      <c r="I169" s="65"/>
      <c r="J169" s="65"/>
      <c r="K169" s="65"/>
      <c r="L169" s="65"/>
      <c r="M169" s="117"/>
      <c r="N169" s="117"/>
      <c r="O169" s="118" t="s">
        <v>143</v>
      </c>
      <c r="P169" s="118"/>
      <c r="Q169" s="118"/>
      <c r="R169" s="118"/>
      <c r="S169" s="118"/>
      <c r="T169" s="118" t="s">
        <v>144</v>
      </c>
      <c r="U169" s="118"/>
      <c r="V169" s="118"/>
      <c r="W169" s="118"/>
      <c r="X169" s="119"/>
      <c r="Y169" s="118"/>
      <c r="Z169" s="118"/>
      <c r="AA169" s="118"/>
      <c r="AB169" s="118"/>
      <c r="AC169" s="120"/>
      <c r="AD169" s="120"/>
      <c r="AE169" s="118" t="s">
        <v>143</v>
      </c>
      <c r="AF169" s="118"/>
      <c r="AG169" s="118"/>
      <c r="AH169" s="118"/>
      <c r="AI169" s="118"/>
      <c r="AJ169" s="118" t="s">
        <v>144</v>
      </c>
      <c r="AK169" s="118"/>
      <c r="AL169" s="118"/>
      <c r="AM169" s="118"/>
      <c r="AN169" s="119"/>
      <c r="AO169" s="118"/>
      <c r="AP169" s="118"/>
      <c r="AQ169" s="118"/>
      <c r="AR169" s="118"/>
      <c r="AS169" s="120"/>
      <c r="AT169" s="120"/>
      <c r="AU169" s="236" t="s">
        <v>8</v>
      </c>
      <c r="AV169" s="236"/>
      <c r="AW169" s="236" t="s">
        <v>96</v>
      </c>
      <c r="AX169" s="236"/>
      <c r="AY169" s="236"/>
      <c r="AZ169" s="236"/>
      <c r="BA169" s="120"/>
      <c r="BB169" s="120"/>
      <c r="BC169" s="120"/>
      <c r="BD169" s="120"/>
      <c r="BE169" s="120"/>
      <c r="BF169" s="120"/>
      <c r="BG169" s="120"/>
      <c r="BH169" s="121"/>
      <c r="BI169" s="72"/>
      <c r="BJ169" s="170"/>
      <c r="BK169" s="170"/>
      <c r="BL169" s="170"/>
      <c r="BM169" s="170"/>
      <c r="BN169" s="170"/>
    </row>
    <row r="170" spans="2:66" ht="20.25" customHeight="1" x14ac:dyDescent="0.4">
      <c r="B170" s="49"/>
      <c r="C170" s="49"/>
      <c r="D170" s="49"/>
      <c r="E170" s="49"/>
      <c r="F170" s="49"/>
      <c r="G170" s="65"/>
      <c r="H170" s="65"/>
      <c r="I170" s="65"/>
      <c r="J170" s="65"/>
      <c r="K170" s="65"/>
      <c r="L170" s="65"/>
      <c r="M170" s="117"/>
      <c r="N170" s="117"/>
      <c r="O170" s="118" t="str">
        <f>IF($V$168="週","対象時間数（週平均）","対象時間数（当月合計）")</f>
        <v>対象時間数（当月合計）</v>
      </c>
      <c r="P170" s="118"/>
      <c r="Q170" s="118"/>
      <c r="R170" s="118"/>
      <c r="S170" s="118"/>
      <c r="T170" s="118" t="str">
        <f>IF($V$168="週","週に勤務すべき時間数","当月に勤務すべき時間数")</f>
        <v>当月に勤務すべき時間数</v>
      </c>
      <c r="U170" s="118"/>
      <c r="V170" s="118"/>
      <c r="W170" s="118"/>
      <c r="X170" s="119"/>
      <c r="Y170" s="118" t="s">
        <v>145</v>
      </c>
      <c r="Z170" s="118"/>
      <c r="AA170" s="118"/>
      <c r="AB170" s="118"/>
      <c r="AC170" s="120"/>
      <c r="AD170" s="120"/>
      <c r="AE170" s="118" t="str">
        <f>IF(AL168="週","対象時間数（週平均）","対象時間数（当月合計）")</f>
        <v>対象時間数（当月合計）</v>
      </c>
      <c r="AF170" s="118"/>
      <c r="AG170" s="118"/>
      <c r="AH170" s="118"/>
      <c r="AI170" s="118"/>
      <c r="AJ170" s="118" t="str">
        <f>IF($AL$168="週","週に勤務すべき時間数","当月に勤務すべき時間数")</f>
        <v>当月に勤務すべき時間数</v>
      </c>
      <c r="AK170" s="118"/>
      <c r="AL170" s="118"/>
      <c r="AM170" s="118"/>
      <c r="AN170" s="119"/>
      <c r="AO170" s="118" t="s">
        <v>145</v>
      </c>
      <c r="AP170" s="118"/>
      <c r="AQ170" s="118"/>
      <c r="AR170" s="118"/>
      <c r="AS170" s="120"/>
      <c r="AT170" s="120"/>
      <c r="AU170" s="236" t="s">
        <v>9</v>
      </c>
      <c r="AV170" s="236"/>
      <c r="AW170" s="236" t="s">
        <v>157</v>
      </c>
      <c r="AX170" s="236"/>
      <c r="AY170" s="236"/>
      <c r="AZ170" s="236"/>
      <c r="BA170" s="120"/>
      <c r="BB170" s="120"/>
      <c r="BC170" s="120"/>
      <c r="BD170" s="120"/>
      <c r="BE170" s="120"/>
      <c r="BF170" s="120"/>
      <c r="BG170" s="120"/>
      <c r="BH170" s="121"/>
      <c r="BI170" s="72"/>
      <c r="BJ170" s="170"/>
      <c r="BK170" s="170"/>
      <c r="BL170" s="170"/>
      <c r="BM170" s="170"/>
      <c r="BN170" s="170"/>
    </row>
    <row r="171" spans="2:66" ht="20.25" customHeight="1" x14ac:dyDescent="0.4">
      <c r="M171" s="2"/>
      <c r="N171" s="2"/>
      <c r="O171" s="245">
        <f>IF($V$168="週",X166,V166)</f>
        <v>0</v>
      </c>
      <c r="P171" s="245"/>
      <c r="Q171" s="245"/>
      <c r="R171" s="245"/>
      <c r="S171" s="171" t="s">
        <v>146</v>
      </c>
      <c r="T171" s="236">
        <f>IF($V$168="週",$BE$6,$BI$6)</f>
        <v>160</v>
      </c>
      <c r="U171" s="236"/>
      <c r="V171" s="236"/>
      <c r="W171" s="236"/>
      <c r="X171" s="171" t="s">
        <v>147</v>
      </c>
      <c r="Y171" s="237">
        <f>ROUNDDOWN(O171/T171,1)</f>
        <v>0</v>
      </c>
      <c r="Z171" s="237"/>
      <c r="AA171" s="237"/>
      <c r="AB171" s="237"/>
      <c r="AC171" s="2"/>
      <c r="AD171" s="2"/>
      <c r="AE171" s="245">
        <f>IF($AL$168="週",AN166,AL166)</f>
        <v>0</v>
      </c>
      <c r="AF171" s="245"/>
      <c r="AG171" s="245"/>
      <c r="AH171" s="245"/>
      <c r="AI171" s="171" t="s">
        <v>146</v>
      </c>
      <c r="AJ171" s="236">
        <f>IF($AL$168="週",$BE$6,$BI$6)</f>
        <v>160</v>
      </c>
      <c r="AK171" s="236"/>
      <c r="AL171" s="236"/>
      <c r="AM171" s="236"/>
      <c r="AN171" s="171" t="s">
        <v>147</v>
      </c>
      <c r="AO171" s="237">
        <f>ROUNDDOWN(AE171/AJ171,1)</f>
        <v>0</v>
      </c>
      <c r="AP171" s="237"/>
      <c r="AQ171" s="237"/>
      <c r="AR171" s="237"/>
      <c r="AS171" s="2"/>
      <c r="AT171" s="2"/>
      <c r="AU171" s="2"/>
      <c r="AV171" s="2"/>
      <c r="AW171" s="2"/>
      <c r="AX171" s="2"/>
      <c r="AY171" s="2"/>
      <c r="AZ171" s="2"/>
      <c r="BA171" s="2"/>
      <c r="BB171" s="2"/>
      <c r="BC171" s="2"/>
      <c r="BD171" s="2"/>
      <c r="BE171" s="2"/>
      <c r="BF171" s="2"/>
      <c r="BG171" s="2"/>
      <c r="BH171" s="2"/>
    </row>
    <row r="172" spans="2:66" ht="20.25" customHeight="1" x14ac:dyDescent="0.4">
      <c r="M172" s="2"/>
      <c r="N172" s="2"/>
      <c r="O172" s="118"/>
      <c r="P172" s="118"/>
      <c r="Q172" s="118"/>
      <c r="R172" s="118"/>
      <c r="S172" s="118"/>
      <c r="T172" s="118"/>
      <c r="U172" s="118"/>
      <c r="V172" s="118"/>
      <c r="W172" s="118"/>
      <c r="X172" s="119"/>
      <c r="Y172" s="118" t="s">
        <v>148</v>
      </c>
      <c r="Z172" s="118"/>
      <c r="AA172" s="118"/>
      <c r="AB172" s="118"/>
      <c r="AC172" s="2"/>
      <c r="AD172" s="2"/>
      <c r="AE172" s="118"/>
      <c r="AF172" s="118"/>
      <c r="AG172" s="118"/>
      <c r="AH172" s="118"/>
      <c r="AI172" s="118"/>
      <c r="AJ172" s="118"/>
      <c r="AK172" s="118"/>
      <c r="AL172" s="118"/>
      <c r="AM172" s="118"/>
      <c r="AN172" s="119"/>
      <c r="AO172" s="118" t="s">
        <v>148</v>
      </c>
      <c r="AP172" s="118"/>
      <c r="AQ172" s="118"/>
      <c r="AR172" s="118"/>
      <c r="AS172" s="2"/>
      <c r="AT172" s="2"/>
      <c r="AU172" s="2"/>
      <c r="AV172" s="2"/>
      <c r="AW172" s="2"/>
      <c r="AX172" s="2"/>
      <c r="AY172" s="2"/>
      <c r="AZ172" s="2"/>
      <c r="BA172" s="2"/>
      <c r="BB172" s="2"/>
      <c r="BC172" s="2"/>
      <c r="BD172" s="2"/>
      <c r="BE172" s="2"/>
      <c r="BF172" s="2"/>
      <c r="BG172" s="2"/>
      <c r="BH172" s="2"/>
    </row>
    <row r="173" spans="2:66" ht="20.25" customHeight="1" x14ac:dyDescent="0.4">
      <c r="M173" s="2"/>
      <c r="N173" s="2"/>
      <c r="O173" s="118" t="s">
        <v>189</v>
      </c>
      <c r="P173" s="118"/>
      <c r="Q173" s="118"/>
      <c r="R173" s="118"/>
      <c r="S173" s="118"/>
      <c r="T173" s="118"/>
      <c r="U173" s="118"/>
      <c r="V173" s="118"/>
      <c r="W173" s="118"/>
      <c r="X173" s="119"/>
      <c r="Y173" s="118"/>
      <c r="Z173" s="118"/>
      <c r="AA173" s="118"/>
      <c r="AB173" s="118"/>
      <c r="AC173" s="2"/>
      <c r="AD173" s="2"/>
      <c r="AE173" s="118" t="s">
        <v>190</v>
      </c>
      <c r="AF173" s="118"/>
      <c r="AG173" s="118"/>
      <c r="AH173" s="118"/>
      <c r="AI173" s="118"/>
      <c r="AJ173" s="118"/>
      <c r="AK173" s="118"/>
      <c r="AL173" s="118"/>
      <c r="AM173" s="118"/>
      <c r="AN173" s="119"/>
      <c r="AO173" s="118"/>
      <c r="AP173" s="118"/>
      <c r="AQ173" s="118"/>
      <c r="AR173" s="118"/>
      <c r="AS173" s="2"/>
      <c r="AT173" s="2"/>
      <c r="AU173" s="2"/>
      <c r="AV173" s="2"/>
      <c r="AW173" s="2"/>
      <c r="AX173" s="2"/>
      <c r="AY173" s="2"/>
      <c r="AZ173" s="2"/>
      <c r="BA173" s="2"/>
      <c r="BB173" s="2"/>
      <c r="BC173" s="2"/>
      <c r="BD173" s="2"/>
      <c r="BE173" s="2"/>
      <c r="BF173" s="2"/>
      <c r="BG173" s="2"/>
      <c r="BH173" s="2"/>
    </row>
    <row r="174" spans="2:66" ht="20.25" customHeight="1" x14ac:dyDescent="0.4">
      <c r="M174" s="2"/>
      <c r="N174" s="2"/>
      <c r="O174" s="118" t="s">
        <v>135</v>
      </c>
      <c r="P174" s="118"/>
      <c r="Q174" s="118"/>
      <c r="R174" s="118"/>
      <c r="S174" s="118"/>
      <c r="T174" s="118"/>
      <c r="U174" s="118"/>
      <c r="V174" s="118"/>
      <c r="W174" s="118"/>
      <c r="X174" s="119"/>
      <c r="Y174" s="234"/>
      <c r="Z174" s="234"/>
      <c r="AA174" s="234"/>
      <c r="AB174" s="234"/>
      <c r="AC174" s="2"/>
      <c r="AD174" s="2"/>
      <c r="AE174" s="118" t="s">
        <v>135</v>
      </c>
      <c r="AF174" s="118"/>
      <c r="AG174" s="118"/>
      <c r="AH174" s="118"/>
      <c r="AI174" s="118"/>
      <c r="AJ174" s="118"/>
      <c r="AK174" s="118"/>
      <c r="AL174" s="118"/>
      <c r="AM174" s="118"/>
      <c r="AN174" s="119"/>
      <c r="AO174" s="234"/>
      <c r="AP174" s="234"/>
      <c r="AQ174" s="234"/>
      <c r="AR174" s="234"/>
      <c r="AS174" s="2"/>
      <c r="AT174" s="2"/>
      <c r="AU174" s="2"/>
      <c r="AV174" s="2"/>
      <c r="AW174" s="2"/>
      <c r="AX174" s="2"/>
      <c r="AY174" s="2"/>
      <c r="AZ174" s="2"/>
      <c r="BA174" s="2"/>
      <c r="BB174" s="2"/>
      <c r="BC174" s="2"/>
      <c r="BD174" s="2"/>
      <c r="BE174" s="2"/>
      <c r="BF174" s="2"/>
      <c r="BG174" s="2"/>
      <c r="BH174" s="2"/>
    </row>
    <row r="175" spans="2:66" ht="20.25" customHeight="1" x14ac:dyDescent="0.4">
      <c r="M175" s="2"/>
      <c r="N175" s="2"/>
      <c r="O175" s="122" t="s">
        <v>149</v>
      </c>
      <c r="P175" s="122"/>
      <c r="Q175" s="122"/>
      <c r="R175" s="122"/>
      <c r="S175" s="122"/>
      <c r="T175" s="118" t="s">
        <v>150</v>
      </c>
      <c r="U175" s="122"/>
      <c r="V175" s="122"/>
      <c r="W175" s="122"/>
      <c r="X175" s="122"/>
      <c r="Y175" s="235" t="s">
        <v>139</v>
      </c>
      <c r="Z175" s="235"/>
      <c r="AA175" s="235"/>
      <c r="AB175" s="235"/>
      <c r="AC175" s="2"/>
      <c r="AD175" s="2"/>
      <c r="AE175" s="122" t="s">
        <v>149</v>
      </c>
      <c r="AF175" s="122"/>
      <c r="AG175" s="122"/>
      <c r="AH175" s="122"/>
      <c r="AI175" s="122"/>
      <c r="AJ175" s="118" t="s">
        <v>150</v>
      </c>
      <c r="AK175" s="122"/>
      <c r="AL175" s="122"/>
      <c r="AM175" s="122"/>
      <c r="AN175" s="122"/>
      <c r="AO175" s="235" t="s">
        <v>139</v>
      </c>
      <c r="AP175" s="235"/>
      <c r="AQ175" s="235"/>
      <c r="AR175" s="235"/>
      <c r="AS175" s="2"/>
      <c r="AT175" s="2"/>
      <c r="AU175" s="2"/>
      <c r="AV175" s="2"/>
      <c r="AW175" s="2"/>
      <c r="AX175" s="2"/>
      <c r="AY175" s="2"/>
      <c r="AZ175" s="2"/>
      <c r="BA175" s="2"/>
      <c r="BB175" s="2"/>
      <c r="BC175" s="2"/>
      <c r="BD175" s="2"/>
      <c r="BE175" s="2"/>
      <c r="BF175" s="2"/>
      <c r="BG175" s="2"/>
      <c r="BH175" s="2"/>
    </row>
    <row r="176" spans="2:66" ht="20.25" customHeight="1" x14ac:dyDescent="0.4">
      <c r="M176" s="2"/>
      <c r="N176" s="2"/>
      <c r="O176" s="236">
        <f>AA166</f>
        <v>0</v>
      </c>
      <c r="P176" s="236"/>
      <c r="Q176" s="236"/>
      <c r="R176" s="236"/>
      <c r="S176" s="171" t="s">
        <v>153</v>
      </c>
      <c r="T176" s="237">
        <f>Y171</f>
        <v>0</v>
      </c>
      <c r="U176" s="237"/>
      <c r="V176" s="237"/>
      <c r="W176" s="237"/>
      <c r="X176" s="171" t="s">
        <v>147</v>
      </c>
      <c r="Y176" s="238">
        <f>ROUNDDOWN(O176+T176,1)</f>
        <v>0</v>
      </c>
      <c r="Z176" s="238"/>
      <c r="AA176" s="238"/>
      <c r="AB176" s="238"/>
      <c r="AC176" s="131"/>
      <c r="AD176" s="131"/>
      <c r="AE176" s="239">
        <f>AQ166</f>
        <v>0</v>
      </c>
      <c r="AF176" s="239"/>
      <c r="AG176" s="239"/>
      <c r="AH176" s="239"/>
      <c r="AI176" s="129" t="s">
        <v>153</v>
      </c>
      <c r="AJ176" s="240">
        <f>AO171</f>
        <v>0</v>
      </c>
      <c r="AK176" s="240"/>
      <c r="AL176" s="240"/>
      <c r="AM176" s="240"/>
      <c r="AN176" s="129" t="s">
        <v>147</v>
      </c>
      <c r="AO176" s="238">
        <f>ROUNDDOWN(AE176+AJ176,1)</f>
        <v>0</v>
      </c>
      <c r="AP176" s="238"/>
      <c r="AQ176" s="238"/>
      <c r="AR176" s="238"/>
      <c r="AS176" s="2"/>
      <c r="AT176" s="2"/>
      <c r="AU176" s="2"/>
      <c r="AV176" s="2"/>
      <c r="AW176" s="2"/>
      <c r="AX176" s="2"/>
      <c r="AY176" s="2"/>
      <c r="AZ176" s="2"/>
      <c r="BA176" s="2"/>
      <c r="BB176" s="2"/>
      <c r="BC176" s="2"/>
      <c r="BD176" s="2"/>
      <c r="BE176" s="2"/>
      <c r="BF176" s="2"/>
      <c r="BG176" s="2"/>
      <c r="BH176" s="2"/>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223" spans="1:63" x14ac:dyDescent="0.4">
      <c r="A223" s="11"/>
      <c r="B223" s="11"/>
      <c r="C223" s="11"/>
      <c r="D223" s="11"/>
      <c r="E223" s="11"/>
      <c r="F223" s="11"/>
      <c r="G223" s="12"/>
      <c r="H223" s="12"/>
      <c r="I223" s="12"/>
      <c r="J223" s="12"/>
      <c r="K223" s="12"/>
      <c r="L223" s="12"/>
      <c r="M223" s="12"/>
      <c r="N223" s="12"/>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3"/>
      <c r="BA223" s="13"/>
      <c r="BB223" s="13"/>
      <c r="BC223" s="13"/>
      <c r="BD223" s="10"/>
      <c r="BE223" s="10"/>
      <c r="BF223" s="10"/>
      <c r="BG223" s="10"/>
      <c r="BH223" s="10"/>
      <c r="BI223" s="10"/>
      <c r="BJ223" s="10"/>
      <c r="BK223" s="10"/>
    </row>
    <row r="224" spans="1:63" x14ac:dyDescent="0.4">
      <c r="A224" s="11"/>
      <c r="B224" s="11"/>
      <c r="C224" s="11"/>
      <c r="D224" s="11"/>
      <c r="E224" s="11"/>
      <c r="F224" s="11"/>
      <c r="G224" s="12"/>
      <c r="H224" s="12"/>
      <c r="I224" s="12"/>
      <c r="J224" s="12"/>
      <c r="K224" s="12"/>
      <c r="L224" s="12"/>
      <c r="M224" s="12"/>
      <c r="N224" s="12"/>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3"/>
      <c r="BA224" s="13"/>
      <c r="BB224" s="13"/>
      <c r="BC224" s="13"/>
      <c r="BD224" s="10"/>
      <c r="BE224" s="10"/>
      <c r="BF224" s="10"/>
      <c r="BG224" s="10"/>
      <c r="BH224" s="10"/>
      <c r="BI224" s="10"/>
      <c r="BJ224" s="10"/>
      <c r="BK224" s="10"/>
    </row>
    <row r="225" spans="1:22" x14ac:dyDescent="0.4">
      <c r="A225" s="11"/>
      <c r="B225" s="11"/>
      <c r="C225" s="11"/>
      <c r="D225" s="11"/>
      <c r="E225" s="11"/>
      <c r="F225" s="11"/>
      <c r="G225" s="14"/>
      <c r="H225" s="14"/>
      <c r="I225" s="14"/>
      <c r="J225" s="14"/>
      <c r="K225" s="14"/>
      <c r="L225" s="14"/>
      <c r="M225" s="14"/>
      <c r="N225" s="14"/>
      <c r="O225" s="12"/>
      <c r="P225" s="12"/>
      <c r="Q225" s="11"/>
      <c r="R225" s="11"/>
      <c r="S225" s="11"/>
      <c r="T225" s="11"/>
      <c r="U225" s="11"/>
      <c r="V225" s="11"/>
    </row>
    <row r="226" spans="1:22" x14ac:dyDescent="0.4">
      <c r="A226" s="11"/>
      <c r="B226" s="11"/>
      <c r="C226" s="11"/>
      <c r="D226" s="11"/>
      <c r="E226" s="11"/>
      <c r="F226" s="11"/>
      <c r="G226" s="14"/>
      <c r="H226" s="14"/>
      <c r="I226" s="14"/>
      <c r="J226" s="14"/>
      <c r="K226" s="14"/>
      <c r="L226" s="14"/>
      <c r="M226" s="14"/>
      <c r="N226" s="14"/>
      <c r="O226" s="12"/>
      <c r="P226" s="12"/>
      <c r="Q226" s="11"/>
      <c r="R226" s="11"/>
      <c r="S226" s="11"/>
      <c r="T226" s="11"/>
      <c r="U226" s="11"/>
      <c r="V226" s="11"/>
    </row>
    <row r="227" spans="1:22" x14ac:dyDescent="0.4">
      <c r="G227" s="3"/>
      <c r="H227" s="3"/>
      <c r="I227" s="3"/>
      <c r="J227" s="3"/>
      <c r="K227" s="3"/>
      <c r="L227" s="3"/>
      <c r="M227" s="3"/>
      <c r="N227" s="3"/>
    </row>
    <row r="228" spans="1:22" x14ac:dyDescent="0.4">
      <c r="G228" s="3"/>
      <c r="H228" s="3"/>
      <c r="I228" s="3"/>
      <c r="J228" s="3"/>
      <c r="K228" s="3"/>
      <c r="L228" s="3"/>
      <c r="M228" s="3"/>
      <c r="N228" s="3"/>
    </row>
    <row r="229" spans="1:22" x14ac:dyDescent="0.4">
      <c r="G229" s="3"/>
      <c r="H229" s="3"/>
      <c r="I229" s="3"/>
      <c r="J229" s="3"/>
      <c r="K229" s="3"/>
      <c r="L229" s="3"/>
      <c r="M229" s="3"/>
      <c r="N229" s="3"/>
    </row>
    <row r="230" spans="1:22" x14ac:dyDescent="0.4">
      <c r="G230" s="3"/>
      <c r="H230" s="3"/>
      <c r="I230" s="3"/>
      <c r="J230" s="3"/>
      <c r="K230" s="3"/>
      <c r="L230" s="3"/>
      <c r="M230" s="3"/>
      <c r="N230" s="3"/>
    </row>
  </sheetData>
  <sheetProtection insertRows="0" deleteRows="0"/>
  <mergeCells count="1046">
    <mergeCell ref="BJ17:BN17"/>
    <mergeCell ref="BJ18:BN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 ref="B12:B16"/>
    <mergeCell ref="C12:C16"/>
    <mergeCell ref="D12:F16"/>
    <mergeCell ref="G12:H16"/>
    <mergeCell ref="M12:N16"/>
    <mergeCell ref="O12:R16"/>
    <mergeCell ref="S19:W20"/>
    <mergeCell ref="BF19:BG19"/>
    <mergeCell ref="BH19:BI19"/>
    <mergeCell ref="BF20:BG20"/>
    <mergeCell ref="BH20:BI20"/>
    <mergeCell ref="B19:B20"/>
    <mergeCell ref="C19:C20"/>
    <mergeCell ref="D19:F20"/>
    <mergeCell ref="G19:H20"/>
    <mergeCell ref="M19:N20"/>
    <mergeCell ref="O19:R20"/>
    <mergeCell ref="S17:W18"/>
    <mergeCell ref="BF17:BG17"/>
    <mergeCell ref="BH17:BI17"/>
    <mergeCell ref="BF18:BG18"/>
    <mergeCell ref="BH18:BI18"/>
    <mergeCell ref="B17:B18"/>
    <mergeCell ref="C17:C18"/>
    <mergeCell ref="D17:F18"/>
    <mergeCell ref="G17:H18"/>
    <mergeCell ref="M17:N18"/>
    <mergeCell ref="O17:R18"/>
    <mergeCell ref="S23:W24"/>
    <mergeCell ref="BF23:BG23"/>
    <mergeCell ref="BH23:BI23"/>
    <mergeCell ref="BF24:BG24"/>
    <mergeCell ref="BH24:BI24"/>
    <mergeCell ref="B23:B24"/>
    <mergeCell ref="C23:C24"/>
    <mergeCell ref="D23:F24"/>
    <mergeCell ref="G23:H24"/>
    <mergeCell ref="M23:N24"/>
    <mergeCell ref="O23:R24"/>
    <mergeCell ref="S21:W22"/>
    <mergeCell ref="BF21:BG21"/>
    <mergeCell ref="BH21:BI21"/>
    <mergeCell ref="BF22:BG22"/>
    <mergeCell ref="BH22:BI22"/>
    <mergeCell ref="B21:B22"/>
    <mergeCell ref="C21:C22"/>
    <mergeCell ref="D21:F22"/>
    <mergeCell ref="G21:H22"/>
    <mergeCell ref="M21:N22"/>
    <mergeCell ref="O21:R22"/>
    <mergeCell ref="S27:W28"/>
    <mergeCell ref="BF27:BG27"/>
    <mergeCell ref="BH27:BI27"/>
    <mergeCell ref="BF28:BG28"/>
    <mergeCell ref="BH28:BI28"/>
    <mergeCell ref="B27:B28"/>
    <mergeCell ref="C27:C28"/>
    <mergeCell ref="D27:F28"/>
    <mergeCell ref="G27:H28"/>
    <mergeCell ref="M27:N28"/>
    <mergeCell ref="O27:R28"/>
    <mergeCell ref="S25:W26"/>
    <mergeCell ref="BF25:BG25"/>
    <mergeCell ref="BH25:BI25"/>
    <mergeCell ref="BF26:BG26"/>
    <mergeCell ref="BH26:BI26"/>
    <mergeCell ref="B25:B26"/>
    <mergeCell ref="C25:C26"/>
    <mergeCell ref="D25:F26"/>
    <mergeCell ref="G25:H26"/>
    <mergeCell ref="M25:N26"/>
    <mergeCell ref="O25:R26"/>
    <mergeCell ref="S31:W32"/>
    <mergeCell ref="BF31:BG31"/>
    <mergeCell ref="BH31:BI31"/>
    <mergeCell ref="BF32:BG32"/>
    <mergeCell ref="BH32:BI32"/>
    <mergeCell ref="B31:B32"/>
    <mergeCell ref="C31:C32"/>
    <mergeCell ref="D31:F32"/>
    <mergeCell ref="G31:H32"/>
    <mergeCell ref="M31:N32"/>
    <mergeCell ref="O31:R32"/>
    <mergeCell ref="S29:W30"/>
    <mergeCell ref="BF29:BG29"/>
    <mergeCell ref="BH29:BI29"/>
    <mergeCell ref="BF30:BG30"/>
    <mergeCell ref="BH30:BI30"/>
    <mergeCell ref="B29:B30"/>
    <mergeCell ref="C29:C30"/>
    <mergeCell ref="D29:F30"/>
    <mergeCell ref="G29:H30"/>
    <mergeCell ref="M29:N30"/>
    <mergeCell ref="O29:R30"/>
    <mergeCell ref="BJ37:BN37"/>
    <mergeCell ref="BJ38:BN38"/>
    <mergeCell ref="BJ39:BN39"/>
    <mergeCell ref="BJ40:BN40"/>
    <mergeCell ref="S35:W36"/>
    <mergeCell ref="BF35:BG35"/>
    <mergeCell ref="BH35:BI35"/>
    <mergeCell ref="BF36:BG36"/>
    <mergeCell ref="BH36:BI36"/>
    <mergeCell ref="B35:B36"/>
    <mergeCell ref="C35:C36"/>
    <mergeCell ref="D35:F36"/>
    <mergeCell ref="G35:H36"/>
    <mergeCell ref="M35:N36"/>
    <mergeCell ref="O35:R36"/>
    <mergeCell ref="S33:W34"/>
    <mergeCell ref="BF33:BG33"/>
    <mergeCell ref="BH33:BI33"/>
    <mergeCell ref="BF34:BG34"/>
    <mergeCell ref="BH34:BI34"/>
    <mergeCell ref="B33:B34"/>
    <mergeCell ref="C33:C34"/>
    <mergeCell ref="D33:F34"/>
    <mergeCell ref="G33:H34"/>
    <mergeCell ref="M33:N34"/>
    <mergeCell ref="O33:R34"/>
    <mergeCell ref="BJ36:BN36"/>
    <mergeCell ref="S39:W40"/>
    <mergeCell ref="BF39:BG39"/>
    <mergeCell ref="BH39:BI39"/>
    <mergeCell ref="BF40:BG40"/>
    <mergeCell ref="BH40:BI40"/>
    <mergeCell ref="B39:B40"/>
    <mergeCell ref="C39:C40"/>
    <mergeCell ref="D39:F40"/>
    <mergeCell ref="G39:H40"/>
    <mergeCell ref="M39:N40"/>
    <mergeCell ref="O39:R40"/>
    <mergeCell ref="S37:W38"/>
    <mergeCell ref="BF37:BG37"/>
    <mergeCell ref="BH37:BI37"/>
    <mergeCell ref="BF38:BG38"/>
    <mergeCell ref="BH38:BI38"/>
    <mergeCell ref="B37:B38"/>
    <mergeCell ref="C37:C38"/>
    <mergeCell ref="D37:F38"/>
    <mergeCell ref="G37:H38"/>
    <mergeCell ref="M37:N38"/>
    <mergeCell ref="O37:R38"/>
    <mergeCell ref="BJ45:BN45"/>
    <mergeCell ref="BJ46:BN46"/>
    <mergeCell ref="BJ47:BN47"/>
    <mergeCell ref="BJ48:BN48"/>
    <mergeCell ref="S43:W44"/>
    <mergeCell ref="BF43:BG43"/>
    <mergeCell ref="BH43:BI43"/>
    <mergeCell ref="BF44:BG44"/>
    <mergeCell ref="BH44:BI44"/>
    <mergeCell ref="B43:B44"/>
    <mergeCell ref="C43:C44"/>
    <mergeCell ref="D43:F44"/>
    <mergeCell ref="G43:H44"/>
    <mergeCell ref="M43:N44"/>
    <mergeCell ref="O43:R44"/>
    <mergeCell ref="S41:W42"/>
    <mergeCell ref="BF41:BG41"/>
    <mergeCell ref="BH41:BI41"/>
    <mergeCell ref="BF42:BG42"/>
    <mergeCell ref="BH42:BI42"/>
    <mergeCell ref="B41:B42"/>
    <mergeCell ref="C41:C42"/>
    <mergeCell ref="D41:F42"/>
    <mergeCell ref="G41:H42"/>
    <mergeCell ref="M41:N42"/>
    <mergeCell ref="O41:R42"/>
    <mergeCell ref="BJ41:BN41"/>
    <mergeCell ref="BJ42:BN42"/>
    <mergeCell ref="BJ43:BN43"/>
    <mergeCell ref="BJ44:BN44"/>
    <mergeCell ref="S47:W48"/>
    <mergeCell ref="BF47:BG47"/>
    <mergeCell ref="BH47:BI47"/>
    <mergeCell ref="BF48:BG48"/>
    <mergeCell ref="BH48:BI48"/>
    <mergeCell ref="B47:B48"/>
    <mergeCell ref="C47:C48"/>
    <mergeCell ref="D47:F48"/>
    <mergeCell ref="G47:H48"/>
    <mergeCell ref="M47:N48"/>
    <mergeCell ref="O47:R48"/>
    <mergeCell ref="S45:W46"/>
    <mergeCell ref="BF45:BG45"/>
    <mergeCell ref="BH45:BI45"/>
    <mergeCell ref="BF46:BG46"/>
    <mergeCell ref="BH46:BI46"/>
    <mergeCell ref="B45:B46"/>
    <mergeCell ref="C45:C46"/>
    <mergeCell ref="D45:F46"/>
    <mergeCell ref="G45:H46"/>
    <mergeCell ref="M45:N46"/>
    <mergeCell ref="O45:R46"/>
    <mergeCell ref="BJ53:BN53"/>
    <mergeCell ref="BJ54:BN54"/>
    <mergeCell ref="BJ55:BN55"/>
    <mergeCell ref="BJ56:BN56"/>
    <mergeCell ref="S51:W52"/>
    <mergeCell ref="BF51:BG51"/>
    <mergeCell ref="BH51:BI51"/>
    <mergeCell ref="BF52:BG52"/>
    <mergeCell ref="BH52:BI52"/>
    <mergeCell ref="B51:B52"/>
    <mergeCell ref="C51:C52"/>
    <mergeCell ref="D51:F52"/>
    <mergeCell ref="G51:H52"/>
    <mergeCell ref="M51:N52"/>
    <mergeCell ref="O51:R52"/>
    <mergeCell ref="S49:W50"/>
    <mergeCell ref="BF49:BG49"/>
    <mergeCell ref="BH49:BI49"/>
    <mergeCell ref="BF50:BG50"/>
    <mergeCell ref="BH50:BI50"/>
    <mergeCell ref="B49:B50"/>
    <mergeCell ref="C49:C50"/>
    <mergeCell ref="D49:F50"/>
    <mergeCell ref="G49:H50"/>
    <mergeCell ref="M49:N50"/>
    <mergeCell ref="O49:R50"/>
    <mergeCell ref="BJ49:BN49"/>
    <mergeCell ref="BJ50:BN50"/>
    <mergeCell ref="BJ51:BN51"/>
    <mergeCell ref="BJ52:BN52"/>
    <mergeCell ref="S55:W56"/>
    <mergeCell ref="BF55:BG55"/>
    <mergeCell ref="BH55:BI55"/>
    <mergeCell ref="BF56:BG56"/>
    <mergeCell ref="BH56:BI56"/>
    <mergeCell ref="B55:B56"/>
    <mergeCell ref="C55:C56"/>
    <mergeCell ref="D55:F56"/>
    <mergeCell ref="G55:H56"/>
    <mergeCell ref="M55:N56"/>
    <mergeCell ref="O55:R56"/>
    <mergeCell ref="S53:W54"/>
    <mergeCell ref="BF53:BG53"/>
    <mergeCell ref="BH53:BI53"/>
    <mergeCell ref="BF54:BG54"/>
    <mergeCell ref="BH54:BI54"/>
    <mergeCell ref="B53:B54"/>
    <mergeCell ref="C53:C54"/>
    <mergeCell ref="D53:F54"/>
    <mergeCell ref="G53:H54"/>
    <mergeCell ref="M53:N54"/>
    <mergeCell ref="O53:R54"/>
    <mergeCell ref="BJ61:BN61"/>
    <mergeCell ref="BJ62:BN62"/>
    <mergeCell ref="BJ63:BN63"/>
    <mergeCell ref="BJ64:BN64"/>
    <mergeCell ref="S59:W60"/>
    <mergeCell ref="BF59:BG59"/>
    <mergeCell ref="BH59:BI59"/>
    <mergeCell ref="BF60:BG60"/>
    <mergeCell ref="BH60:BI60"/>
    <mergeCell ref="B59:B60"/>
    <mergeCell ref="C59:C60"/>
    <mergeCell ref="D59:F60"/>
    <mergeCell ref="G59:H60"/>
    <mergeCell ref="M59:N60"/>
    <mergeCell ref="O59:R60"/>
    <mergeCell ref="S57:W58"/>
    <mergeCell ref="BF57:BG57"/>
    <mergeCell ref="BH57:BI57"/>
    <mergeCell ref="BF58:BG58"/>
    <mergeCell ref="BH58:BI58"/>
    <mergeCell ref="B57:B58"/>
    <mergeCell ref="C57:C58"/>
    <mergeCell ref="D57:F58"/>
    <mergeCell ref="G57:H58"/>
    <mergeCell ref="M57:N58"/>
    <mergeCell ref="O57:R58"/>
    <mergeCell ref="BJ57:BN57"/>
    <mergeCell ref="BJ58:BN58"/>
    <mergeCell ref="BJ59:BN59"/>
    <mergeCell ref="BJ60:BN60"/>
    <mergeCell ref="S63:W64"/>
    <mergeCell ref="BF63:BG63"/>
    <mergeCell ref="BH63:BI63"/>
    <mergeCell ref="BF64:BG64"/>
    <mergeCell ref="BH64:BI64"/>
    <mergeCell ref="B63:B64"/>
    <mergeCell ref="C63:C64"/>
    <mergeCell ref="D63:F64"/>
    <mergeCell ref="G63:H64"/>
    <mergeCell ref="M63:N64"/>
    <mergeCell ref="O63:R64"/>
    <mergeCell ref="S61:W62"/>
    <mergeCell ref="BF61:BG61"/>
    <mergeCell ref="BH61:BI61"/>
    <mergeCell ref="BF62:BG62"/>
    <mergeCell ref="BH62:BI62"/>
    <mergeCell ref="B61:B62"/>
    <mergeCell ref="C61:C62"/>
    <mergeCell ref="D61:F62"/>
    <mergeCell ref="G61:H62"/>
    <mergeCell ref="M61:N62"/>
    <mergeCell ref="O61:R62"/>
    <mergeCell ref="BJ69:BN69"/>
    <mergeCell ref="BJ70:BN70"/>
    <mergeCell ref="BJ71:BN71"/>
    <mergeCell ref="BJ72:BN72"/>
    <mergeCell ref="S67:W68"/>
    <mergeCell ref="BF67:BG67"/>
    <mergeCell ref="BH67:BI67"/>
    <mergeCell ref="BF68:BG68"/>
    <mergeCell ref="BH68:BI68"/>
    <mergeCell ref="B67:B68"/>
    <mergeCell ref="C67:C68"/>
    <mergeCell ref="D67:F68"/>
    <mergeCell ref="G67:H68"/>
    <mergeCell ref="M67:N68"/>
    <mergeCell ref="O67:R68"/>
    <mergeCell ref="S65:W66"/>
    <mergeCell ref="BF65:BG65"/>
    <mergeCell ref="BH65:BI65"/>
    <mergeCell ref="BF66:BG66"/>
    <mergeCell ref="BH66:BI66"/>
    <mergeCell ref="B65:B66"/>
    <mergeCell ref="C65:C66"/>
    <mergeCell ref="D65:F66"/>
    <mergeCell ref="G65:H66"/>
    <mergeCell ref="M65:N66"/>
    <mergeCell ref="O65:R66"/>
    <mergeCell ref="BJ65:BN65"/>
    <mergeCell ref="BJ66:BN66"/>
    <mergeCell ref="BJ67:BN67"/>
    <mergeCell ref="BJ68:BN68"/>
    <mergeCell ref="B81:B82"/>
    <mergeCell ref="C81:C82"/>
    <mergeCell ref="S79:W80"/>
    <mergeCell ref="BF79:BG79"/>
    <mergeCell ref="S71:W72"/>
    <mergeCell ref="BF71:BG71"/>
    <mergeCell ref="BH71:BI71"/>
    <mergeCell ref="BF72:BG72"/>
    <mergeCell ref="BH72:BI72"/>
    <mergeCell ref="B71:B72"/>
    <mergeCell ref="C71:C72"/>
    <mergeCell ref="D71:F72"/>
    <mergeCell ref="G71:H72"/>
    <mergeCell ref="M71:N72"/>
    <mergeCell ref="O71:R72"/>
    <mergeCell ref="S69:W70"/>
    <mergeCell ref="BF69:BG69"/>
    <mergeCell ref="BH69:BI69"/>
    <mergeCell ref="BF70:BG70"/>
    <mergeCell ref="BH70:BI70"/>
    <mergeCell ref="B69:B70"/>
    <mergeCell ref="C69:C70"/>
    <mergeCell ref="D69:F70"/>
    <mergeCell ref="G69:H70"/>
    <mergeCell ref="M69:N70"/>
    <mergeCell ref="O69:R70"/>
    <mergeCell ref="S73:W74"/>
    <mergeCell ref="BF73:BG73"/>
    <mergeCell ref="BH73:BI73"/>
    <mergeCell ref="BF74:BG74"/>
    <mergeCell ref="BH74:BI74"/>
    <mergeCell ref="B73:B74"/>
    <mergeCell ref="C73:C74"/>
    <mergeCell ref="D73:F74"/>
    <mergeCell ref="G73:H74"/>
    <mergeCell ref="M73:N74"/>
    <mergeCell ref="O73:R74"/>
    <mergeCell ref="S77:W78"/>
    <mergeCell ref="BF77:BG77"/>
    <mergeCell ref="BH77:BI77"/>
    <mergeCell ref="BF78:BG78"/>
    <mergeCell ref="BH78:BI78"/>
    <mergeCell ref="B77:B78"/>
    <mergeCell ref="C77:C78"/>
    <mergeCell ref="B75:B76"/>
    <mergeCell ref="C75:C76"/>
    <mergeCell ref="O163:P163"/>
    <mergeCell ref="Q163:R163"/>
    <mergeCell ref="S163:T163"/>
    <mergeCell ref="V163:W163"/>
    <mergeCell ref="X163:Y163"/>
    <mergeCell ref="AA163:AB163"/>
    <mergeCell ref="AE163:AF163"/>
    <mergeCell ref="AG163:AH163"/>
    <mergeCell ref="AI163:AJ163"/>
    <mergeCell ref="BJ159:BM159"/>
    <mergeCell ref="O160:P161"/>
    <mergeCell ref="Q160:T160"/>
    <mergeCell ref="V160:Y160"/>
    <mergeCell ref="AE160:AF161"/>
    <mergeCell ref="AG160:AJ160"/>
    <mergeCell ref="AL160:AO160"/>
    <mergeCell ref="BJ160:BM160"/>
    <mergeCell ref="Q161:R161"/>
    <mergeCell ref="S161:T161"/>
    <mergeCell ref="BE162:BH162"/>
    <mergeCell ref="AI162:AJ162"/>
    <mergeCell ref="AL162:AM162"/>
    <mergeCell ref="AN162:AO162"/>
    <mergeCell ref="AQ162:AR162"/>
    <mergeCell ref="AU162:AX162"/>
    <mergeCell ref="AZ162:BC162"/>
    <mergeCell ref="BE161:BH161"/>
    <mergeCell ref="BJ161:BM161"/>
    <mergeCell ref="O162:P162"/>
    <mergeCell ref="Q162:R162"/>
    <mergeCell ref="S162:T162"/>
    <mergeCell ref="V162:W162"/>
    <mergeCell ref="AQ166:AR166"/>
    <mergeCell ref="AU166:AV166"/>
    <mergeCell ref="AW166:AZ166"/>
    <mergeCell ref="AU167:AV167"/>
    <mergeCell ref="AW167:AZ167"/>
    <mergeCell ref="AQ165:AR165"/>
    <mergeCell ref="AL164:AM164"/>
    <mergeCell ref="AN164:AO164"/>
    <mergeCell ref="AQ164:AR164"/>
    <mergeCell ref="X164:Y164"/>
    <mergeCell ref="AA164:AB164"/>
    <mergeCell ref="AE164:AF164"/>
    <mergeCell ref="AG162:AH162"/>
    <mergeCell ref="V161:W161"/>
    <mergeCell ref="X161:Y161"/>
    <mergeCell ref="AG161:AH161"/>
    <mergeCell ref="AI161:AJ161"/>
    <mergeCell ref="AL161:AM161"/>
    <mergeCell ref="AN161:AO161"/>
    <mergeCell ref="AL163:AM163"/>
    <mergeCell ref="AN163:AO163"/>
    <mergeCell ref="AQ163:AR163"/>
    <mergeCell ref="X162:Y162"/>
    <mergeCell ref="AA162:AB162"/>
    <mergeCell ref="AE162:AF162"/>
    <mergeCell ref="AG166:AH166"/>
    <mergeCell ref="AI166:AJ166"/>
    <mergeCell ref="AG164:AH164"/>
    <mergeCell ref="AI164:AJ164"/>
    <mergeCell ref="AA165:AB165"/>
    <mergeCell ref="AE165:AF165"/>
    <mergeCell ref="AG165:AH165"/>
    <mergeCell ref="AI165:AJ165"/>
    <mergeCell ref="AL165:AM165"/>
    <mergeCell ref="AN165:AO165"/>
    <mergeCell ref="O165:P165"/>
    <mergeCell ref="Q165:R165"/>
    <mergeCell ref="S165:T165"/>
    <mergeCell ref="V165:W165"/>
    <mergeCell ref="X165:Y165"/>
    <mergeCell ref="O164:P164"/>
    <mergeCell ref="Q164:R164"/>
    <mergeCell ref="S164:T164"/>
    <mergeCell ref="V164:W164"/>
    <mergeCell ref="AL166:AM166"/>
    <mergeCell ref="AN166:AO166"/>
    <mergeCell ref="BH80:BI80"/>
    <mergeCell ref="Y174:AB174"/>
    <mergeCell ref="AO174:AR174"/>
    <mergeCell ref="Y175:AB175"/>
    <mergeCell ref="AO175:AR175"/>
    <mergeCell ref="O176:R176"/>
    <mergeCell ref="T176:W176"/>
    <mergeCell ref="Y176:AB176"/>
    <mergeCell ref="AE176:AH176"/>
    <mergeCell ref="AJ176:AM176"/>
    <mergeCell ref="AO176:AR176"/>
    <mergeCell ref="V168:W168"/>
    <mergeCell ref="AL168:AM168"/>
    <mergeCell ref="AU170:AV170"/>
    <mergeCell ref="AW170:AZ170"/>
    <mergeCell ref="O171:R171"/>
    <mergeCell ref="T171:W171"/>
    <mergeCell ref="Y171:AB171"/>
    <mergeCell ref="AE171:AH171"/>
    <mergeCell ref="AJ171:AM171"/>
    <mergeCell ref="AO171:AR171"/>
    <mergeCell ref="AU168:AV168"/>
    <mergeCell ref="AW168:AZ168"/>
    <mergeCell ref="AU169:AV169"/>
    <mergeCell ref="AW169:AZ169"/>
    <mergeCell ref="O166:P166"/>
    <mergeCell ref="Q166:R166"/>
    <mergeCell ref="S166:T166"/>
    <mergeCell ref="V166:W166"/>
    <mergeCell ref="X166:Y166"/>
    <mergeCell ref="AA166:AB166"/>
    <mergeCell ref="AE166:AF166"/>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F76:BG76"/>
    <mergeCell ref="BH76:BI76"/>
    <mergeCell ref="D75:F76"/>
    <mergeCell ref="G75:H76"/>
    <mergeCell ref="M75:N76"/>
    <mergeCell ref="O75:R76"/>
    <mergeCell ref="S81:W82"/>
    <mergeCell ref="BF81:BG81"/>
    <mergeCell ref="BH81:BI81"/>
    <mergeCell ref="BF82:BG82"/>
    <mergeCell ref="BH82:BI82"/>
    <mergeCell ref="D81:F82"/>
    <mergeCell ref="G81:H82"/>
    <mergeCell ref="M81:N82"/>
    <mergeCell ref="O81:R82"/>
    <mergeCell ref="BH79:BI79"/>
    <mergeCell ref="BF80:BG80"/>
    <mergeCell ref="S87:W88"/>
    <mergeCell ref="BF87:BG87"/>
    <mergeCell ref="BH87:BI87"/>
    <mergeCell ref="BF88:BG88"/>
    <mergeCell ref="BH88:BI88"/>
    <mergeCell ref="B87:B88"/>
    <mergeCell ref="C87:C88"/>
    <mergeCell ref="D87:F88"/>
    <mergeCell ref="G87:H88"/>
    <mergeCell ref="M87:N88"/>
    <mergeCell ref="O87:R88"/>
    <mergeCell ref="BJ90:BN90"/>
    <mergeCell ref="B79:B80"/>
    <mergeCell ref="C79:C80"/>
    <mergeCell ref="D79:F80"/>
    <mergeCell ref="G79:H80"/>
    <mergeCell ref="M79:N80"/>
    <mergeCell ref="O79:R80"/>
    <mergeCell ref="S85:W86"/>
    <mergeCell ref="BF85:BG85"/>
    <mergeCell ref="BH85:BI85"/>
    <mergeCell ref="BF86:BG86"/>
    <mergeCell ref="BH86:BI86"/>
    <mergeCell ref="B85:B86"/>
    <mergeCell ref="C85:C86"/>
    <mergeCell ref="D85:F86"/>
    <mergeCell ref="G85:H86"/>
    <mergeCell ref="M85:N86"/>
    <mergeCell ref="O85:R86"/>
    <mergeCell ref="S83:W84"/>
    <mergeCell ref="BF83:BG83"/>
    <mergeCell ref="BH83:BI83"/>
    <mergeCell ref="S91:W92"/>
    <mergeCell ref="BF91:BG91"/>
    <mergeCell ref="BH91:BI91"/>
    <mergeCell ref="BF92:BG92"/>
    <mergeCell ref="BH92:BI92"/>
    <mergeCell ref="B91:B92"/>
    <mergeCell ref="C91:C92"/>
    <mergeCell ref="D91:F92"/>
    <mergeCell ref="G91:H92"/>
    <mergeCell ref="M91:N92"/>
    <mergeCell ref="O91:R92"/>
    <mergeCell ref="BJ91:BN91"/>
    <mergeCell ref="BJ92:BN92"/>
    <mergeCell ref="BJ93:BN93"/>
    <mergeCell ref="BJ94:BN94"/>
    <mergeCell ref="S89:W90"/>
    <mergeCell ref="BF89:BG89"/>
    <mergeCell ref="BH89:BI89"/>
    <mergeCell ref="BF90:BG90"/>
    <mergeCell ref="BH90:BI90"/>
    <mergeCell ref="B89:B90"/>
    <mergeCell ref="C89:C90"/>
    <mergeCell ref="D89:F90"/>
    <mergeCell ref="G89:H90"/>
    <mergeCell ref="M89:N90"/>
    <mergeCell ref="O89:R90"/>
    <mergeCell ref="S95:W96"/>
    <mergeCell ref="BF95:BG95"/>
    <mergeCell ref="BH95:BI95"/>
    <mergeCell ref="BF96:BG96"/>
    <mergeCell ref="BH96:BI96"/>
    <mergeCell ref="B95:B96"/>
    <mergeCell ref="C95:C96"/>
    <mergeCell ref="D95:F96"/>
    <mergeCell ref="G95:H96"/>
    <mergeCell ref="M95:N96"/>
    <mergeCell ref="O95:R96"/>
    <mergeCell ref="BJ95:BN95"/>
    <mergeCell ref="BJ96:BN96"/>
    <mergeCell ref="BJ97:BN97"/>
    <mergeCell ref="BJ98:BN98"/>
    <mergeCell ref="S93:W94"/>
    <mergeCell ref="BF93:BG93"/>
    <mergeCell ref="BH93:BI93"/>
    <mergeCell ref="BF94:BG94"/>
    <mergeCell ref="BH94:BI94"/>
    <mergeCell ref="B93:B94"/>
    <mergeCell ref="C93:C94"/>
    <mergeCell ref="D93:F94"/>
    <mergeCell ref="G93:H94"/>
    <mergeCell ref="M93:N94"/>
    <mergeCell ref="O93:R94"/>
    <mergeCell ref="S99:W100"/>
    <mergeCell ref="BF99:BG99"/>
    <mergeCell ref="BH99:BI99"/>
    <mergeCell ref="BF100:BG100"/>
    <mergeCell ref="BH100:BI100"/>
    <mergeCell ref="B99:B100"/>
    <mergeCell ref="C99:C100"/>
    <mergeCell ref="D99:F100"/>
    <mergeCell ref="G99:H100"/>
    <mergeCell ref="M99:N100"/>
    <mergeCell ref="O99:R100"/>
    <mergeCell ref="BJ99:BN99"/>
    <mergeCell ref="BJ100:BN100"/>
    <mergeCell ref="BJ101:BN101"/>
    <mergeCell ref="BJ102:BN102"/>
    <mergeCell ref="S97:W98"/>
    <mergeCell ref="BF97:BG97"/>
    <mergeCell ref="BH97:BI97"/>
    <mergeCell ref="BF98:BG98"/>
    <mergeCell ref="BH98:BI98"/>
    <mergeCell ref="B97:B98"/>
    <mergeCell ref="C97:C98"/>
    <mergeCell ref="D97:F98"/>
    <mergeCell ref="G97:H98"/>
    <mergeCell ref="M97:N98"/>
    <mergeCell ref="O97:R98"/>
    <mergeCell ref="S103:W104"/>
    <mergeCell ref="BF103:BG103"/>
    <mergeCell ref="BH103:BI103"/>
    <mergeCell ref="BF104:BG104"/>
    <mergeCell ref="BH104:BI104"/>
    <mergeCell ref="B103:B104"/>
    <mergeCell ref="C103:C104"/>
    <mergeCell ref="D103:F104"/>
    <mergeCell ref="G103:H104"/>
    <mergeCell ref="M103:N104"/>
    <mergeCell ref="O103:R104"/>
    <mergeCell ref="BJ103:BN103"/>
    <mergeCell ref="BJ104:BN104"/>
    <mergeCell ref="BJ105:BN105"/>
    <mergeCell ref="BJ106:BN106"/>
    <mergeCell ref="S101:W102"/>
    <mergeCell ref="BF101:BG101"/>
    <mergeCell ref="BH101:BI101"/>
    <mergeCell ref="BF102:BG102"/>
    <mergeCell ref="BH102:BI102"/>
    <mergeCell ref="B101:B102"/>
    <mergeCell ref="C101:C102"/>
    <mergeCell ref="D101:F102"/>
    <mergeCell ref="G101:H102"/>
    <mergeCell ref="M101:N102"/>
    <mergeCell ref="O101:R102"/>
    <mergeCell ref="S107:W108"/>
    <mergeCell ref="BF107:BG107"/>
    <mergeCell ref="BH107:BI107"/>
    <mergeCell ref="BF108:BG108"/>
    <mergeCell ref="BH108:BI108"/>
    <mergeCell ref="B107:B108"/>
    <mergeCell ref="C107:C108"/>
    <mergeCell ref="D107:F108"/>
    <mergeCell ref="G107:H108"/>
    <mergeCell ref="M107:N108"/>
    <mergeCell ref="O107:R108"/>
    <mergeCell ref="BJ107:BN107"/>
    <mergeCell ref="BJ108:BN108"/>
    <mergeCell ref="BJ109:BN109"/>
    <mergeCell ref="BJ110:BN110"/>
    <mergeCell ref="S105:W106"/>
    <mergeCell ref="BF105:BG105"/>
    <mergeCell ref="BH105:BI105"/>
    <mergeCell ref="BF106:BG106"/>
    <mergeCell ref="BH106:BI106"/>
    <mergeCell ref="B105:B106"/>
    <mergeCell ref="C105:C106"/>
    <mergeCell ref="D105:F106"/>
    <mergeCell ref="G105:H106"/>
    <mergeCell ref="M105:N106"/>
    <mergeCell ref="O105:R106"/>
    <mergeCell ref="S111:W112"/>
    <mergeCell ref="BF111:BG111"/>
    <mergeCell ref="BH111:BI111"/>
    <mergeCell ref="BF112:BG112"/>
    <mergeCell ref="BH112:BI112"/>
    <mergeCell ref="B111:B112"/>
    <mergeCell ref="C111:C112"/>
    <mergeCell ref="D111:F112"/>
    <mergeCell ref="G111:H112"/>
    <mergeCell ref="M111:N112"/>
    <mergeCell ref="O111:R112"/>
    <mergeCell ref="BJ111:BN111"/>
    <mergeCell ref="BJ112:BN112"/>
    <mergeCell ref="BJ113:BN113"/>
    <mergeCell ref="BJ114:BN114"/>
    <mergeCell ref="S109:W110"/>
    <mergeCell ref="BF109:BG109"/>
    <mergeCell ref="BH109:BI109"/>
    <mergeCell ref="BF110:BG110"/>
    <mergeCell ref="BH110:BI110"/>
    <mergeCell ref="B109:B110"/>
    <mergeCell ref="C109:C110"/>
    <mergeCell ref="D109:F110"/>
    <mergeCell ref="G109:H110"/>
    <mergeCell ref="M109:N110"/>
    <mergeCell ref="O109:R110"/>
    <mergeCell ref="S115:W116"/>
    <mergeCell ref="BF115:BG115"/>
    <mergeCell ref="BH115:BI115"/>
    <mergeCell ref="BF116:BG116"/>
    <mergeCell ref="BH116:BI116"/>
    <mergeCell ref="B115:B116"/>
    <mergeCell ref="C115:C116"/>
    <mergeCell ref="D115:F116"/>
    <mergeCell ref="G115:H116"/>
    <mergeCell ref="M115:N116"/>
    <mergeCell ref="O115:R116"/>
    <mergeCell ref="BJ115:BN115"/>
    <mergeCell ref="BJ116:BN116"/>
    <mergeCell ref="BJ117:BN117"/>
    <mergeCell ref="BJ118:BN118"/>
    <mergeCell ref="S113:W114"/>
    <mergeCell ref="BF113:BG113"/>
    <mergeCell ref="BH113:BI113"/>
    <mergeCell ref="BF114:BG114"/>
    <mergeCell ref="BH114:BI114"/>
    <mergeCell ref="B113:B114"/>
    <mergeCell ref="C113:C114"/>
    <mergeCell ref="D113:F114"/>
    <mergeCell ref="G113:H114"/>
    <mergeCell ref="M113:N114"/>
    <mergeCell ref="O113:R114"/>
    <mergeCell ref="S119:W120"/>
    <mergeCell ref="BF119:BG119"/>
    <mergeCell ref="BH119:BI119"/>
    <mergeCell ref="BF120:BG120"/>
    <mergeCell ref="BH120:BI120"/>
    <mergeCell ref="B119:B120"/>
    <mergeCell ref="C119:C120"/>
    <mergeCell ref="D119:F120"/>
    <mergeCell ref="G119:H120"/>
    <mergeCell ref="M119:N120"/>
    <mergeCell ref="O119:R120"/>
    <mergeCell ref="BJ119:BN119"/>
    <mergeCell ref="BJ120:BN120"/>
    <mergeCell ref="BJ121:BN121"/>
    <mergeCell ref="BJ122:BN122"/>
    <mergeCell ref="S117:W118"/>
    <mergeCell ref="BF117:BG117"/>
    <mergeCell ref="BH117:BI117"/>
    <mergeCell ref="BF118:BG118"/>
    <mergeCell ref="BH118:BI118"/>
    <mergeCell ref="B117:B118"/>
    <mergeCell ref="C117:C118"/>
    <mergeCell ref="D117:F118"/>
    <mergeCell ref="G117:H118"/>
    <mergeCell ref="M117:N118"/>
    <mergeCell ref="O117:R118"/>
    <mergeCell ref="S123:W124"/>
    <mergeCell ref="BF123:BG123"/>
    <mergeCell ref="BH123:BI123"/>
    <mergeCell ref="BF124:BG124"/>
    <mergeCell ref="BH124:BI124"/>
    <mergeCell ref="B123:B124"/>
    <mergeCell ref="C123:C124"/>
    <mergeCell ref="D123:F124"/>
    <mergeCell ref="G123:H124"/>
    <mergeCell ref="M123:N124"/>
    <mergeCell ref="O123:R124"/>
    <mergeCell ref="BJ123:BN123"/>
    <mergeCell ref="BJ124:BN124"/>
    <mergeCell ref="BJ125:BN125"/>
    <mergeCell ref="BJ126:BN126"/>
    <mergeCell ref="S121:W122"/>
    <mergeCell ref="BF121:BG121"/>
    <mergeCell ref="BH121:BI121"/>
    <mergeCell ref="BF122:BG122"/>
    <mergeCell ref="BH122:BI122"/>
    <mergeCell ref="B121:B122"/>
    <mergeCell ref="C121:C122"/>
    <mergeCell ref="D121:F122"/>
    <mergeCell ref="G121:H122"/>
    <mergeCell ref="M121:N122"/>
    <mergeCell ref="O121:R122"/>
    <mergeCell ref="S127:W128"/>
    <mergeCell ref="BF127:BG127"/>
    <mergeCell ref="BH127:BI127"/>
    <mergeCell ref="BF128:BG128"/>
    <mergeCell ref="BH128:BI128"/>
    <mergeCell ref="B127:B128"/>
    <mergeCell ref="C127:C128"/>
    <mergeCell ref="D127:F128"/>
    <mergeCell ref="G127:H128"/>
    <mergeCell ref="M127:N128"/>
    <mergeCell ref="O127:R128"/>
    <mergeCell ref="BJ127:BN127"/>
    <mergeCell ref="BJ128:BN128"/>
    <mergeCell ref="BJ129:BN129"/>
    <mergeCell ref="BJ130:BN130"/>
    <mergeCell ref="S125:W126"/>
    <mergeCell ref="BF125:BG125"/>
    <mergeCell ref="BH125:BI125"/>
    <mergeCell ref="BF126:BG126"/>
    <mergeCell ref="BH126:BI126"/>
    <mergeCell ref="B125:B126"/>
    <mergeCell ref="C125:C126"/>
    <mergeCell ref="D125:F126"/>
    <mergeCell ref="G125:H126"/>
    <mergeCell ref="M125:N126"/>
    <mergeCell ref="O125:R126"/>
    <mergeCell ref="S131:W132"/>
    <mergeCell ref="BF131:BG131"/>
    <mergeCell ref="BH131:BI131"/>
    <mergeCell ref="BF132:BG132"/>
    <mergeCell ref="BH132:BI132"/>
    <mergeCell ref="B131:B132"/>
    <mergeCell ref="C131:C132"/>
    <mergeCell ref="D131:F132"/>
    <mergeCell ref="G131:H132"/>
    <mergeCell ref="M131:N132"/>
    <mergeCell ref="O131:R132"/>
    <mergeCell ref="BJ131:BN131"/>
    <mergeCell ref="BJ132:BN132"/>
    <mergeCell ref="BJ133:BN133"/>
    <mergeCell ref="BJ134:BN134"/>
    <mergeCell ref="S129:W130"/>
    <mergeCell ref="BF129:BG129"/>
    <mergeCell ref="BH129:BI129"/>
    <mergeCell ref="BF130:BG130"/>
    <mergeCell ref="BH130:BI130"/>
    <mergeCell ref="B129:B130"/>
    <mergeCell ref="C129:C130"/>
    <mergeCell ref="D129:F130"/>
    <mergeCell ref="G129:H130"/>
    <mergeCell ref="M129:N130"/>
    <mergeCell ref="O129:R130"/>
    <mergeCell ref="S135:W136"/>
    <mergeCell ref="BF135:BG135"/>
    <mergeCell ref="BH135:BI135"/>
    <mergeCell ref="BF136:BG136"/>
    <mergeCell ref="BH136:BI136"/>
    <mergeCell ref="B135:B136"/>
    <mergeCell ref="C135:C136"/>
    <mergeCell ref="D135:F136"/>
    <mergeCell ref="G135:H136"/>
    <mergeCell ref="M135:N136"/>
    <mergeCell ref="O135:R136"/>
    <mergeCell ref="BJ135:BN135"/>
    <mergeCell ref="BJ136:BN136"/>
    <mergeCell ref="BJ137:BN137"/>
    <mergeCell ref="BJ138:BN138"/>
    <mergeCell ref="S133:W134"/>
    <mergeCell ref="BF133:BG133"/>
    <mergeCell ref="BH133:BI133"/>
    <mergeCell ref="BF134:BG134"/>
    <mergeCell ref="BH134:BI134"/>
    <mergeCell ref="B133:B134"/>
    <mergeCell ref="C133:C134"/>
    <mergeCell ref="D133:F134"/>
    <mergeCell ref="G133:H134"/>
    <mergeCell ref="M133:N134"/>
    <mergeCell ref="O133:R134"/>
    <mergeCell ref="S139:W140"/>
    <mergeCell ref="BF139:BG139"/>
    <mergeCell ref="BH139:BI139"/>
    <mergeCell ref="BF140:BG140"/>
    <mergeCell ref="BH140:BI140"/>
    <mergeCell ref="B139:B140"/>
    <mergeCell ref="C139:C140"/>
    <mergeCell ref="D139:F140"/>
    <mergeCell ref="G139:H140"/>
    <mergeCell ref="M139:N140"/>
    <mergeCell ref="O139:R140"/>
    <mergeCell ref="BJ139:BN139"/>
    <mergeCell ref="BJ140:BN140"/>
    <mergeCell ref="BJ141:BN141"/>
    <mergeCell ref="BJ142:BN142"/>
    <mergeCell ref="S137:W138"/>
    <mergeCell ref="BF137:BG137"/>
    <mergeCell ref="BH137:BI137"/>
    <mergeCell ref="BF138:BG138"/>
    <mergeCell ref="BH138:BI138"/>
    <mergeCell ref="B137:B138"/>
    <mergeCell ref="C137:C138"/>
    <mergeCell ref="D137:F138"/>
    <mergeCell ref="G137:H138"/>
    <mergeCell ref="M137:N138"/>
    <mergeCell ref="O137:R138"/>
    <mergeCell ref="S143:W144"/>
    <mergeCell ref="BF143:BG143"/>
    <mergeCell ref="BH143:BI143"/>
    <mergeCell ref="BF144:BG144"/>
    <mergeCell ref="BH144:BI144"/>
    <mergeCell ref="B143:B144"/>
    <mergeCell ref="C143:C144"/>
    <mergeCell ref="D143:F144"/>
    <mergeCell ref="G143:H144"/>
    <mergeCell ref="M143:N144"/>
    <mergeCell ref="O143:R144"/>
    <mergeCell ref="BJ143:BN143"/>
    <mergeCell ref="BJ144:BN144"/>
    <mergeCell ref="BJ145:BN145"/>
    <mergeCell ref="BJ146:BN146"/>
    <mergeCell ref="S141:W142"/>
    <mergeCell ref="BF141:BG141"/>
    <mergeCell ref="BH141:BI141"/>
    <mergeCell ref="BF142:BG142"/>
    <mergeCell ref="BH142:BI142"/>
    <mergeCell ref="B141:B142"/>
    <mergeCell ref="C141:C142"/>
    <mergeCell ref="D141:F142"/>
    <mergeCell ref="G141:H142"/>
    <mergeCell ref="M141:N142"/>
    <mergeCell ref="O141:R142"/>
    <mergeCell ref="S147:W148"/>
    <mergeCell ref="BF147:BG147"/>
    <mergeCell ref="BH147:BI147"/>
    <mergeCell ref="BF148:BG148"/>
    <mergeCell ref="BH148:BI148"/>
    <mergeCell ref="B147:B148"/>
    <mergeCell ref="C147:C148"/>
    <mergeCell ref="D147:F148"/>
    <mergeCell ref="G147:H148"/>
    <mergeCell ref="M147:N148"/>
    <mergeCell ref="O147:R148"/>
    <mergeCell ref="BJ147:BN147"/>
    <mergeCell ref="BJ148:BN148"/>
    <mergeCell ref="BJ149:BN149"/>
    <mergeCell ref="BJ150:BN150"/>
    <mergeCell ref="S145:W146"/>
    <mergeCell ref="BF145:BG145"/>
    <mergeCell ref="BH145:BI145"/>
    <mergeCell ref="BF146:BG146"/>
    <mergeCell ref="BH146:BI146"/>
    <mergeCell ref="B145:B146"/>
    <mergeCell ref="C145:C146"/>
    <mergeCell ref="D145:F146"/>
    <mergeCell ref="G145:H146"/>
    <mergeCell ref="M145:N146"/>
    <mergeCell ref="O145:R146"/>
    <mergeCell ref="S151:W152"/>
    <mergeCell ref="BF151:BG151"/>
    <mergeCell ref="BH151:BI151"/>
    <mergeCell ref="BF152:BG152"/>
    <mergeCell ref="BH152:BI152"/>
    <mergeCell ref="B151:B152"/>
    <mergeCell ref="C151:C152"/>
    <mergeCell ref="D151:F152"/>
    <mergeCell ref="G151:H152"/>
    <mergeCell ref="M151:N152"/>
    <mergeCell ref="O151:R152"/>
    <mergeCell ref="BJ151:BN151"/>
    <mergeCell ref="BJ152:BN152"/>
    <mergeCell ref="BJ153:BN153"/>
    <mergeCell ref="BJ154:BN154"/>
    <mergeCell ref="S149:W150"/>
    <mergeCell ref="BF149:BG149"/>
    <mergeCell ref="BH149:BI149"/>
    <mergeCell ref="BF150:BG150"/>
    <mergeCell ref="BH150:BI150"/>
    <mergeCell ref="B149:B150"/>
    <mergeCell ref="C149:C150"/>
    <mergeCell ref="D149:F150"/>
    <mergeCell ref="G149:H150"/>
    <mergeCell ref="M149:N150"/>
    <mergeCell ref="O149:R150"/>
    <mergeCell ref="S155:W156"/>
    <mergeCell ref="BF155:BG155"/>
    <mergeCell ref="BH155:BI155"/>
    <mergeCell ref="BF156:BG156"/>
    <mergeCell ref="BH156:BI156"/>
    <mergeCell ref="B155:B156"/>
    <mergeCell ref="C155:C156"/>
    <mergeCell ref="D155:F156"/>
    <mergeCell ref="G155:H156"/>
    <mergeCell ref="M155:N156"/>
    <mergeCell ref="O155:R156"/>
    <mergeCell ref="BJ155:BN155"/>
    <mergeCell ref="BJ156:BN156"/>
    <mergeCell ref="S153:W154"/>
    <mergeCell ref="BF153:BG153"/>
    <mergeCell ref="BH153:BI153"/>
    <mergeCell ref="BF154:BG154"/>
    <mergeCell ref="BH154:BI154"/>
    <mergeCell ref="B153:B154"/>
    <mergeCell ref="C153:C154"/>
    <mergeCell ref="D153:F154"/>
    <mergeCell ref="G153:H154"/>
    <mergeCell ref="M153:N154"/>
    <mergeCell ref="O153:R154"/>
    <mergeCell ref="BJ19:BN19"/>
    <mergeCell ref="BJ20:BN20"/>
    <mergeCell ref="BJ21:BN21"/>
    <mergeCell ref="BJ22:BN22"/>
    <mergeCell ref="BJ23:BN23"/>
    <mergeCell ref="BJ24:BN24"/>
    <mergeCell ref="BJ25:BN25"/>
    <mergeCell ref="BJ26:BN26"/>
    <mergeCell ref="BJ27:BN27"/>
    <mergeCell ref="BJ28:BN28"/>
    <mergeCell ref="BJ29:BN29"/>
    <mergeCell ref="BJ30:BN30"/>
    <mergeCell ref="BJ31:BN31"/>
    <mergeCell ref="BJ32:BN32"/>
    <mergeCell ref="BJ33:BN33"/>
    <mergeCell ref="BJ34:BN34"/>
    <mergeCell ref="BJ35:BN35"/>
    <mergeCell ref="BJ73:BN73"/>
    <mergeCell ref="BJ74:BN74"/>
    <mergeCell ref="BJ75:BN75"/>
    <mergeCell ref="BJ76:BN76"/>
    <mergeCell ref="BJ77:BN77"/>
    <mergeCell ref="BJ78:BN78"/>
    <mergeCell ref="BJ79:BN79"/>
    <mergeCell ref="BJ80:BN80"/>
    <mergeCell ref="BJ81:BN81"/>
    <mergeCell ref="BJ82:BN82"/>
    <mergeCell ref="BJ83:BN83"/>
    <mergeCell ref="BJ84:BN84"/>
    <mergeCell ref="BJ85:BN85"/>
    <mergeCell ref="BJ86:BN86"/>
    <mergeCell ref="BJ87:BN87"/>
    <mergeCell ref="BJ88:BN88"/>
    <mergeCell ref="BJ89:BN89"/>
  </mergeCells>
  <phoneticPr fontId="2"/>
  <conditionalFormatting sqref="AA170:AD170 AS170:BE170">
    <cfRule type="expression" dxfId="194" priority="238">
      <formula>OR(#REF!=$B157,#REF!=$B157)</formula>
    </cfRule>
  </conditionalFormatting>
  <conditionalFormatting sqref="AD160 AA160:AB160 AA169:AD169 AS169:BE169 AS160:BE160">
    <cfRule type="expression" dxfId="193" priority="239">
      <formula>OR(#REF!=$B158,#REF!=$B158)</formula>
    </cfRule>
  </conditionalFormatting>
  <conditionalFormatting sqref="AQ170:AR170">
    <cfRule type="expression" dxfId="192" priority="236">
      <formula>OR(#REF!=$B157,#REF!=$B157)</formula>
    </cfRule>
  </conditionalFormatting>
  <conditionalFormatting sqref="AQ160:AR160 AQ169:AR169">
    <cfRule type="expression" dxfId="191" priority="237">
      <formula>OR(#REF!=$B158,#REF!=$B158)</formula>
    </cfRule>
  </conditionalFormatting>
  <conditionalFormatting sqref="BF18:BI18">
    <cfRule type="expression" dxfId="190" priority="235">
      <formula>INDIRECT(ADDRESS(ROW(),COLUMN()))=TRUNC(INDIRECT(ADDRESS(ROW(),COLUMN())))</formula>
    </cfRule>
  </conditionalFormatting>
  <conditionalFormatting sqref="BF20:BI20">
    <cfRule type="expression" dxfId="189" priority="234">
      <formula>INDIRECT(ADDRESS(ROW(),COLUMN()))=TRUNC(INDIRECT(ADDRESS(ROW(),COLUMN())))</formula>
    </cfRule>
  </conditionalFormatting>
  <conditionalFormatting sqref="BF22:BI22">
    <cfRule type="expression" dxfId="188" priority="233">
      <formula>INDIRECT(ADDRESS(ROW(),COLUMN()))=TRUNC(INDIRECT(ADDRESS(ROW(),COLUMN())))</formula>
    </cfRule>
  </conditionalFormatting>
  <conditionalFormatting sqref="BF24:BI24">
    <cfRule type="expression" dxfId="187" priority="232">
      <formula>INDIRECT(ADDRESS(ROW(),COLUMN()))=TRUNC(INDIRECT(ADDRESS(ROW(),COLUMN())))</formula>
    </cfRule>
  </conditionalFormatting>
  <conditionalFormatting sqref="BF26:BI26">
    <cfRule type="expression" dxfId="186" priority="231">
      <formula>INDIRECT(ADDRESS(ROW(),COLUMN()))=TRUNC(INDIRECT(ADDRESS(ROW(),COLUMN())))</formula>
    </cfRule>
  </conditionalFormatting>
  <conditionalFormatting sqref="BF28:BI28">
    <cfRule type="expression" dxfId="185" priority="230">
      <formula>INDIRECT(ADDRESS(ROW(),COLUMN()))=TRUNC(INDIRECT(ADDRESS(ROW(),COLUMN())))</formula>
    </cfRule>
  </conditionalFormatting>
  <conditionalFormatting sqref="BF30:BI30">
    <cfRule type="expression" dxfId="184" priority="229">
      <formula>INDIRECT(ADDRESS(ROW(),COLUMN()))=TRUNC(INDIRECT(ADDRESS(ROW(),COLUMN())))</formula>
    </cfRule>
  </conditionalFormatting>
  <conditionalFormatting sqref="BF32:BI32">
    <cfRule type="expression" dxfId="183" priority="228">
      <formula>INDIRECT(ADDRESS(ROW(),COLUMN()))=TRUNC(INDIRECT(ADDRESS(ROW(),COLUMN())))</formula>
    </cfRule>
  </conditionalFormatting>
  <conditionalFormatting sqref="BF34:BI34">
    <cfRule type="expression" dxfId="182" priority="227">
      <formula>INDIRECT(ADDRESS(ROW(),COLUMN()))=TRUNC(INDIRECT(ADDRESS(ROW(),COLUMN())))</formula>
    </cfRule>
  </conditionalFormatting>
  <conditionalFormatting sqref="BF36:BI36">
    <cfRule type="expression" dxfId="181" priority="226">
      <formula>INDIRECT(ADDRESS(ROW(),COLUMN()))=TRUNC(INDIRECT(ADDRESS(ROW(),COLUMN())))</formula>
    </cfRule>
  </conditionalFormatting>
  <conditionalFormatting sqref="BF38:BI38">
    <cfRule type="expression" dxfId="180" priority="225">
      <formula>INDIRECT(ADDRESS(ROW(),COLUMN()))=TRUNC(INDIRECT(ADDRESS(ROW(),COLUMN())))</formula>
    </cfRule>
  </conditionalFormatting>
  <conditionalFormatting sqref="BF40:BI40">
    <cfRule type="expression" dxfId="179" priority="224">
      <formula>INDIRECT(ADDRESS(ROW(),COLUMN()))=TRUNC(INDIRECT(ADDRESS(ROW(),COLUMN())))</formula>
    </cfRule>
  </conditionalFormatting>
  <conditionalFormatting sqref="BF42:BI42">
    <cfRule type="expression" dxfId="178" priority="223">
      <formula>INDIRECT(ADDRESS(ROW(),COLUMN()))=TRUNC(INDIRECT(ADDRESS(ROW(),COLUMN())))</formula>
    </cfRule>
  </conditionalFormatting>
  <conditionalFormatting sqref="BF44:BI44">
    <cfRule type="expression" dxfId="177" priority="222">
      <formula>INDIRECT(ADDRESS(ROW(),COLUMN()))=TRUNC(INDIRECT(ADDRESS(ROW(),COLUMN())))</formula>
    </cfRule>
  </conditionalFormatting>
  <conditionalFormatting sqref="BF46:BI46">
    <cfRule type="expression" dxfId="176" priority="221">
      <formula>INDIRECT(ADDRESS(ROW(),COLUMN()))=TRUNC(INDIRECT(ADDRESS(ROW(),COLUMN())))</formula>
    </cfRule>
  </conditionalFormatting>
  <conditionalFormatting sqref="BF48:BI48">
    <cfRule type="expression" dxfId="175" priority="220">
      <formula>INDIRECT(ADDRESS(ROW(),COLUMN()))=TRUNC(INDIRECT(ADDRESS(ROW(),COLUMN())))</formula>
    </cfRule>
  </conditionalFormatting>
  <conditionalFormatting sqref="BF50:BI50">
    <cfRule type="expression" dxfId="174" priority="219">
      <formula>INDIRECT(ADDRESS(ROW(),COLUMN()))=TRUNC(INDIRECT(ADDRESS(ROW(),COLUMN())))</formula>
    </cfRule>
  </conditionalFormatting>
  <conditionalFormatting sqref="BF52:BI52">
    <cfRule type="expression" dxfId="173" priority="218">
      <formula>INDIRECT(ADDRESS(ROW(),COLUMN()))=TRUNC(INDIRECT(ADDRESS(ROW(),COLUMN())))</formula>
    </cfRule>
  </conditionalFormatting>
  <conditionalFormatting sqref="BF54:BI54">
    <cfRule type="expression" dxfId="172" priority="217">
      <formula>INDIRECT(ADDRESS(ROW(),COLUMN()))=TRUNC(INDIRECT(ADDRESS(ROW(),COLUMN())))</formula>
    </cfRule>
  </conditionalFormatting>
  <conditionalFormatting sqref="BF56:BI56">
    <cfRule type="expression" dxfId="171" priority="216">
      <formula>INDIRECT(ADDRESS(ROW(),COLUMN()))=TRUNC(INDIRECT(ADDRESS(ROW(),COLUMN())))</formula>
    </cfRule>
  </conditionalFormatting>
  <conditionalFormatting sqref="BF58:BI58">
    <cfRule type="expression" dxfId="170" priority="215">
      <formula>INDIRECT(ADDRESS(ROW(),COLUMN()))=TRUNC(INDIRECT(ADDRESS(ROW(),COLUMN())))</formula>
    </cfRule>
  </conditionalFormatting>
  <conditionalFormatting sqref="BF60:BI60">
    <cfRule type="expression" dxfId="169" priority="214">
      <formula>INDIRECT(ADDRESS(ROW(),COLUMN()))=TRUNC(INDIRECT(ADDRESS(ROW(),COLUMN())))</formula>
    </cfRule>
  </conditionalFormatting>
  <conditionalFormatting sqref="BF62:BI62">
    <cfRule type="expression" dxfId="168" priority="213">
      <formula>INDIRECT(ADDRESS(ROW(),COLUMN()))=TRUNC(INDIRECT(ADDRESS(ROW(),COLUMN())))</formula>
    </cfRule>
  </conditionalFormatting>
  <conditionalFormatting sqref="BF64:BI64">
    <cfRule type="expression" dxfId="167" priority="212">
      <formula>INDIRECT(ADDRESS(ROW(),COLUMN()))=TRUNC(INDIRECT(ADDRESS(ROW(),COLUMN())))</formula>
    </cfRule>
  </conditionalFormatting>
  <conditionalFormatting sqref="BF66:BI66">
    <cfRule type="expression" dxfId="166" priority="211">
      <formula>INDIRECT(ADDRESS(ROW(),COLUMN()))=TRUNC(INDIRECT(ADDRESS(ROW(),COLUMN())))</formula>
    </cfRule>
  </conditionalFormatting>
  <conditionalFormatting sqref="BF68:BI68">
    <cfRule type="expression" dxfId="165" priority="210">
      <formula>INDIRECT(ADDRESS(ROW(),COLUMN()))=TRUNC(INDIRECT(ADDRESS(ROW(),COLUMN())))</formula>
    </cfRule>
  </conditionalFormatting>
  <conditionalFormatting sqref="BF70:BI70">
    <cfRule type="expression" dxfId="164" priority="209">
      <formula>INDIRECT(ADDRESS(ROW(),COLUMN()))=TRUNC(INDIRECT(ADDRESS(ROW(),COLUMN())))</formula>
    </cfRule>
  </conditionalFormatting>
  <conditionalFormatting sqref="BF72:BI72">
    <cfRule type="expression" dxfId="163" priority="208">
      <formula>INDIRECT(ADDRESS(ROW(),COLUMN()))=TRUNC(INDIRECT(ADDRESS(ROW(),COLUMN())))</formula>
    </cfRule>
  </conditionalFormatting>
  <conditionalFormatting sqref="BF74:BI74">
    <cfRule type="expression" dxfId="162" priority="207">
      <formula>INDIRECT(ADDRESS(ROW(),COLUMN()))=TRUNC(INDIRECT(ADDRESS(ROW(),COLUMN())))</formula>
    </cfRule>
  </conditionalFormatting>
  <conditionalFormatting sqref="AG166:AR166 AK162:AR165">
    <cfRule type="expression" dxfId="161" priority="204">
      <formula>INDIRECT(ADDRESS(ROW(),COLUMN()))=TRUNC(INDIRECT(ADDRESS(ROW(),COLUMN())))</formula>
    </cfRule>
  </conditionalFormatting>
  <conditionalFormatting sqref="Q162:AB166">
    <cfRule type="expression" dxfId="160" priority="205">
      <formula>INDIRECT(ADDRESS(ROW(),COLUMN()))=TRUNC(INDIRECT(ADDRESS(ROW(),COLUMN())))</formula>
    </cfRule>
  </conditionalFormatting>
  <conditionalFormatting sqref="O171:R171">
    <cfRule type="expression" dxfId="159" priority="203">
      <formula>INDIRECT(ADDRESS(ROW(),COLUMN()))=TRUNC(INDIRECT(ADDRESS(ROW(),COLUMN())))</formula>
    </cfRule>
  </conditionalFormatting>
  <conditionalFormatting sqref="AE171:AH171">
    <cfRule type="expression" dxfId="158" priority="202">
      <formula>INDIRECT(ADDRESS(ROW(),COLUMN()))=TRUNC(INDIRECT(ADDRESS(ROW(),COLUMN())))</formula>
    </cfRule>
  </conditionalFormatting>
  <conditionalFormatting sqref="AG162:AJ165">
    <cfRule type="expression" dxfId="157" priority="201">
      <formula>INDIRECT(ADDRESS(ROW(),COLUMN()))=TRUNC(INDIRECT(ADDRESS(ROW(),COLUMN())))</formula>
    </cfRule>
  </conditionalFormatting>
  <conditionalFormatting sqref="AA18:BE18">
    <cfRule type="expression" dxfId="156" priority="171">
      <formula>INDIRECT(ADDRESS(ROW(),COLUMN()))=TRUNC(INDIRECT(ADDRESS(ROW(),COLUMN())))</formula>
    </cfRule>
  </conditionalFormatting>
  <conditionalFormatting sqref="AA20:BE20">
    <cfRule type="expression" dxfId="155" priority="200">
      <formula>INDIRECT(ADDRESS(ROW(),COLUMN()))=TRUNC(INDIRECT(ADDRESS(ROW(),COLUMN())))</formula>
    </cfRule>
  </conditionalFormatting>
  <conditionalFormatting sqref="AA22:BE22">
    <cfRule type="expression" dxfId="154" priority="170">
      <formula>INDIRECT(ADDRESS(ROW(),COLUMN()))=TRUNC(INDIRECT(ADDRESS(ROW(),COLUMN())))</formula>
    </cfRule>
  </conditionalFormatting>
  <conditionalFormatting sqref="AA24:BE24">
    <cfRule type="expression" dxfId="153" priority="169">
      <formula>INDIRECT(ADDRESS(ROW(),COLUMN()))=TRUNC(INDIRECT(ADDRESS(ROW(),COLUMN())))</formula>
    </cfRule>
  </conditionalFormatting>
  <conditionalFormatting sqref="AA26:BE26">
    <cfRule type="expression" dxfId="152" priority="168">
      <formula>INDIRECT(ADDRESS(ROW(),COLUMN()))=TRUNC(INDIRECT(ADDRESS(ROW(),COLUMN())))</formula>
    </cfRule>
  </conditionalFormatting>
  <conditionalFormatting sqref="AA28:BE28">
    <cfRule type="expression" dxfId="151" priority="167">
      <formula>INDIRECT(ADDRESS(ROW(),COLUMN()))=TRUNC(INDIRECT(ADDRESS(ROW(),COLUMN())))</formula>
    </cfRule>
  </conditionalFormatting>
  <conditionalFormatting sqref="AA30:BE30">
    <cfRule type="expression" dxfId="150" priority="166">
      <formula>INDIRECT(ADDRESS(ROW(),COLUMN()))=TRUNC(INDIRECT(ADDRESS(ROW(),COLUMN())))</formula>
    </cfRule>
  </conditionalFormatting>
  <conditionalFormatting sqref="AA32:BE32">
    <cfRule type="expression" dxfId="149" priority="165">
      <formula>INDIRECT(ADDRESS(ROW(),COLUMN()))=TRUNC(INDIRECT(ADDRESS(ROW(),COLUMN())))</formula>
    </cfRule>
  </conditionalFormatting>
  <conditionalFormatting sqref="AA34:BE34">
    <cfRule type="expression" dxfId="148" priority="164">
      <formula>INDIRECT(ADDRESS(ROW(),COLUMN()))=TRUNC(INDIRECT(ADDRESS(ROW(),COLUMN())))</formula>
    </cfRule>
  </conditionalFormatting>
  <conditionalFormatting sqref="AA36:BE36">
    <cfRule type="expression" dxfId="147" priority="163">
      <formula>INDIRECT(ADDRESS(ROW(),COLUMN()))=TRUNC(INDIRECT(ADDRESS(ROW(),COLUMN())))</formula>
    </cfRule>
  </conditionalFormatting>
  <conditionalFormatting sqref="AA38:BE38">
    <cfRule type="expression" dxfId="146" priority="162">
      <formula>INDIRECT(ADDRESS(ROW(),COLUMN()))=TRUNC(INDIRECT(ADDRESS(ROW(),COLUMN())))</formula>
    </cfRule>
  </conditionalFormatting>
  <conditionalFormatting sqref="AA40:BE40">
    <cfRule type="expression" dxfId="145" priority="161">
      <formula>INDIRECT(ADDRESS(ROW(),COLUMN()))=TRUNC(INDIRECT(ADDRESS(ROW(),COLUMN())))</formula>
    </cfRule>
  </conditionalFormatting>
  <conditionalFormatting sqref="AA42:BE42">
    <cfRule type="expression" dxfId="144" priority="160">
      <formula>INDIRECT(ADDRESS(ROW(),COLUMN()))=TRUNC(INDIRECT(ADDRESS(ROW(),COLUMN())))</formula>
    </cfRule>
  </conditionalFormatting>
  <conditionalFormatting sqref="AA44:BE44">
    <cfRule type="expression" dxfId="143" priority="159">
      <formula>INDIRECT(ADDRESS(ROW(),COLUMN()))=TRUNC(INDIRECT(ADDRESS(ROW(),COLUMN())))</formula>
    </cfRule>
  </conditionalFormatting>
  <conditionalFormatting sqref="AA46:BE46">
    <cfRule type="expression" dxfId="142" priority="158">
      <formula>INDIRECT(ADDRESS(ROW(),COLUMN()))=TRUNC(INDIRECT(ADDRESS(ROW(),COLUMN())))</formula>
    </cfRule>
  </conditionalFormatting>
  <conditionalFormatting sqref="AA48:BE48">
    <cfRule type="expression" dxfId="141" priority="157">
      <formula>INDIRECT(ADDRESS(ROW(),COLUMN()))=TRUNC(INDIRECT(ADDRESS(ROW(),COLUMN())))</formula>
    </cfRule>
  </conditionalFormatting>
  <conditionalFormatting sqref="AA50:BE50">
    <cfRule type="expression" dxfId="140" priority="156">
      <formula>INDIRECT(ADDRESS(ROW(),COLUMN()))=TRUNC(INDIRECT(ADDRESS(ROW(),COLUMN())))</formula>
    </cfRule>
  </conditionalFormatting>
  <conditionalFormatting sqref="AA52:BE52">
    <cfRule type="expression" dxfId="139" priority="155">
      <formula>INDIRECT(ADDRESS(ROW(),COLUMN()))=TRUNC(INDIRECT(ADDRESS(ROW(),COLUMN())))</formula>
    </cfRule>
  </conditionalFormatting>
  <conditionalFormatting sqref="AA54:BE54">
    <cfRule type="expression" dxfId="138" priority="154">
      <formula>INDIRECT(ADDRESS(ROW(),COLUMN()))=TRUNC(INDIRECT(ADDRESS(ROW(),COLUMN())))</formula>
    </cfRule>
  </conditionalFormatting>
  <conditionalFormatting sqref="AA56:BE56">
    <cfRule type="expression" dxfId="137" priority="153">
      <formula>INDIRECT(ADDRESS(ROW(),COLUMN()))=TRUNC(INDIRECT(ADDRESS(ROW(),COLUMN())))</formula>
    </cfRule>
  </conditionalFormatting>
  <conditionalFormatting sqref="AA58:BE58">
    <cfRule type="expression" dxfId="136" priority="152">
      <formula>INDIRECT(ADDRESS(ROW(),COLUMN()))=TRUNC(INDIRECT(ADDRESS(ROW(),COLUMN())))</formula>
    </cfRule>
  </conditionalFormatting>
  <conditionalFormatting sqref="AA60:BE60">
    <cfRule type="expression" dxfId="135" priority="151">
      <formula>INDIRECT(ADDRESS(ROW(),COLUMN()))=TRUNC(INDIRECT(ADDRESS(ROW(),COLUMN())))</formula>
    </cfRule>
  </conditionalFormatting>
  <conditionalFormatting sqref="AA62:BE62">
    <cfRule type="expression" dxfId="134" priority="150">
      <formula>INDIRECT(ADDRESS(ROW(),COLUMN()))=TRUNC(INDIRECT(ADDRESS(ROW(),COLUMN())))</formula>
    </cfRule>
  </conditionalFormatting>
  <conditionalFormatting sqref="AA64:BE64">
    <cfRule type="expression" dxfId="133" priority="149">
      <formula>INDIRECT(ADDRESS(ROW(),COLUMN()))=TRUNC(INDIRECT(ADDRESS(ROW(),COLUMN())))</formula>
    </cfRule>
  </conditionalFormatting>
  <conditionalFormatting sqref="AA66:BE66">
    <cfRule type="expression" dxfId="132" priority="148">
      <formula>INDIRECT(ADDRESS(ROW(),COLUMN()))=TRUNC(INDIRECT(ADDRESS(ROW(),COLUMN())))</formula>
    </cfRule>
  </conditionalFormatting>
  <conditionalFormatting sqref="AA68:BE68">
    <cfRule type="expression" dxfId="131" priority="147">
      <formula>INDIRECT(ADDRESS(ROW(),COLUMN()))=TRUNC(INDIRECT(ADDRESS(ROW(),COLUMN())))</formula>
    </cfRule>
  </conditionalFormatting>
  <conditionalFormatting sqref="AA70:BE70">
    <cfRule type="expression" dxfId="130" priority="146">
      <formula>INDIRECT(ADDRESS(ROW(),COLUMN()))=TRUNC(INDIRECT(ADDRESS(ROW(),COLUMN())))</formula>
    </cfRule>
  </conditionalFormatting>
  <conditionalFormatting sqref="AA72:BE72">
    <cfRule type="expression" dxfId="129" priority="145">
      <formula>INDIRECT(ADDRESS(ROW(),COLUMN()))=TRUNC(INDIRECT(ADDRESS(ROW(),COLUMN())))</formula>
    </cfRule>
  </conditionalFormatting>
  <conditionalFormatting sqref="AA74:BE74">
    <cfRule type="expression" dxfId="128" priority="144">
      <formula>INDIRECT(ADDRESS(ROW(),COLUMN()))=TRUNC(INDIRECT(ADDRESS(ROW(),COLUMN())))</formula>
    </cfRule>
  </conditionalFormatting>
  <conditionalFormatting sqref="AA76:BE76">
    <cfRule type="expression" dxfId="127" priority="141">
      <formula>INDIRECT(ADDRESS(ROW(),COLUMN()))=TRUNC(INDIRECT(ADDRESS(ROW(),COLUMN())))</formula>
    </cfRule>
  </conditionalFormatting>
  <conditionalFormatting sqref="BF76:BI76">
    <cfRule type="expression" dxfId="126" priority="142">
      <formula>INDIRECT(ADDRESS(ROW(),COLUMN()))=TRUNC(INDIRECT(ADDRESS(ROW(),COLUMN())))</formula>
    </cfRule>
  </conditionalFormatting>
  <conditionalFormatting sqref="BF78:BI78">
    <cfRule type="expression" dxfId="125" priority="140">
      <formula>INDIRECT(ADDRESS(ROW(),COLUMN()))=TRUNC(INDIRECT(ADDRESS(ROW(),COLUMN())))</formula>
    </cfRule>
  </conditionalFormatting>
  <conditionalFormatting sqref="AA78:BE78">
    <cfRule type="expression" dxfId="124" priority="139">
      <formula>INDIRECT(ADDRESS(ROW(),COLUMN()))=TRUNC(INDIRECT(ADDRESS(ROW(),COLUMN())))</formula>
    </cfRule>
  </conditionalFormatting>
  <conditionalFormatting sqref="BF80:BI80">
    <cfRule type="expression" dxfId="123" priority="138">
      <formula>INDIRECT(ADDRESS(ROW(),COLUMN()))=TRUNC(INDIRECT(ADDRESS(ROW(),COLUMN())))</formula>
    </cfRule>
  </conditionalFormatting>
  <conditionalFormatting sqref="AA80:BE80">
    <cfRule type="expression" dxfId="122" priority="137">
      <formula>INDIRECT(ADDRESS(ROW(),COLUMN()))=TRUNC(INDIRECT(ADDRESS(ROW(),COLUMN())))</formula>
    </cfRule>
  </conditionalFormatting>
  <conditionalFormatting sqref="BF82:BI82">
    <cfRule type="expression" dxfId="121" priority="136">
      <formula>INDIRECT(ADDRESS(ROW(),COLUMN()))=TRUNC(INDIRECT(ADDRESS(ROW(),COLUMN())))</formula>
    </cfRule>
  </conditionalFormatting>
  <conditionalFormatting sqref="AA82:BE82">
    <cfRule type="expression" dxfId="120" priority="135">
      <formula>INDIRECT(ADDRESS(ROW(),COLUMN()))=TRUNC(INDIRECT(ADDRESS(ROW(),COLUMN())))</formula>
    </cfRule>
  </conditionalFormatting>
  <conditionalFormatting sqref="BF84:BI84">
    <cfRule type="expression" dxfId="119" priority="134">
      <formula>INDIRECT(ADDRESS(ROW(),COLUMN()))=TRUNC(INDIRECT(ADDRESS(ROW(),COLUMN())))</formula>
    </cfRule>
  </conditionalFormatting>
  <conditionalFormatting sqref="AA84:BE84">
    <cfRule type="expression" dxfId="118" priority="133">
      <formula>INDIRECT(ADDRESS(ROW(),COLUMN()))=TRUNC(INDIRECT(ADDRESS(ROW(),COLUMN())))</formula>
    </cfRule>
  </conditionalFormatting>
  <conditionalFormatting sqref="BF86:BI86">
    <cfRule type="expression" dxfId="117" priority="132">
      <formula>INDIRECT(ADDRESS(ROW(),COLUMN()))=TRUNC(INDIRECT(ADDRESS(ROW(),COLUMN())))</formula>
    </cfRule>
  </conditionalFormatting>
  <conditionalFormatting sqref="AA86:BE86">
    <cfRule type="expression" dxfId="116" priority="131">
      <formula>INDIRECT(ADDRESS(ROW(),COLUMN()))=TRUNC(INDIRECT(ADDRESS(ROW(),COLUMN())))</formula>
    </cfRule>
  </conditionalFormatting>
  <conditionalFormatting sqref="BF88:BI88">
    <cfRule type="expression" dxfId="115" priority="130">
      <formula>INDIRECT(ADDRESS(ROW(),COLUMN()))=TRUNC(INDIRECT(ADDRESS(ROW(),COLUMN())))</formula>
    </cfRule>
  </conditionalFormatting>
  <conditionalFormatting sqref="AA88:BE88">
    <cfRule type="expression" dxfId="114" priority="129">
      <formula>INDIRECT(ADDRESS(ROW(),COLUMN()))=TRUNC(INDIRECT(ADDRESS(ROW(),COLUMN())))</formula>
    </cfRule>
  </conditionalFormatting>
  <conditionalFormatting sqref="BF90:BI90">
    <cfRule type="expression" dxfId="113" priority="128">
      <formula>INDIRECT(ADDRESS(ROW(),COLUMN()))=TRUNC(INDIRECT(ADDRESS(ROW(),COLUMN())))</formula>
    </cfRule>
  </conditionalFormatting>
  <conditionalFormatting sqref="AA90:BE90">
    <cfRule type="expression" dxfId="112" priority="127">
      <formula>INDIRECT(ADDRESS(ROW(),COLUMN()))=TRUNC(INDIRECT(ADDRESS(ROW(),COLUMN())))</formula>
    </cfRule>
  </conditionalFormatting>
  <conditionalFormatting sqref="BF92:BI92">
    <cfRule type="expression" dxfId="111" priority="126">
      <formula>INDIRECT(ADDRESS(ROW(),COLUMN()))=TRUNC(INDIRECT(ADDRESS(ROW(),COLUMN())))</formula>
    </cfRule>
  </conditionalFormatting>
  <conditionalFormatting sqref="AA92:BE92">
    <cfRule type="expression" dxfId="110" priority="125">
      <formula>INDIRECT(ADDRESS(ROW(),COLUMN()))=TRUNC(INDIRECT(ADDRESS(ROW(),COLUMN())))</formula>
    </cfRule>
  </conditionalFormatting>
  <conditionalFormatting sqref="BF94:BI94">
    <cfRule type="expression" dxfId="109" priority="124">
      <formula>INDIRECT(ADDRESS(ROW(),COLUMN()))=TRUNC(INDIRECT(ADDRESS(ROW(),COLUMN())))</formula>
    </cfRule>
  </conditionalFormatting>
  <conditionalFormatting sqref="AA94:BE94">
    <cfRule type="expression" dxfId="108" priority="123">
      <formula>INDIRECT(ADDRESS(ROW(),COLUMN()))=TRUNC(INDIRECT(ADDRESS(ROW(),COLUMN())))</formula>
    </cfRule>
  </conditionalFormatting>
  <conditionalFormatting sqref="BF96:BI96">
    <cfRule type="expression" dxfId="107" priority="122">
      <formula>INDIRECT(ADDRESS(ROW(),COLUMN()))=TRUNC(INDIRECT(ADDRESS(ROW(),COLUMN())))</formula>
    </cfRule>
  </conditionalFormatting>
  <conditionalFormatting sqref="AA96:BE96">
    <cfRule type="expression" dxfId="106" priority="121">
      <formula>INDIRECT(ADDRESS(ROW(),COLUMN()))=TRUNC(INDIRECT(ADDRESS(ROW(),COLUMN())))</formula>
    </cfRule>
  </conditionalFormatting>
  <conditionalFormatting sqref="BF98:BI98">
    <cfRule type="expression" dxfId="105" priority="120">
      <formula>INDIRECT(ADDRESS(ROW(),COLUMN()))=TRUNC(INDIRECT(ADDRESS(ROW(),COLUMN())))</formula>
    </cfRule>
  </conditionalFormatting>
  <conditionalFormatting sqref="AA98:BE98">
    <cfRule type="expression" dxfId="104" priority="119">
      <formula>INDIRECT(ADDRESS(ROW(),COLUMN()))=TRUNC(INDIRECT(ADDRESS(ROW(),COLUMN())))</formula>
    </cfRule>
  </conditionalFormatting>
  <conditionalFormatting sqref="BF100:BI100">
    <cfRule type="expression" dxfId="103" priority="118">
      <formula>INDIRECT(ADDRESS(ROW(),COLUMN()))=TRUNC(INDIRECT(ADDRESS(ROW(),COLUMN())))</formula>
    </cfRule>
  </conditionalFormatting>
  <conditionalFormatting sqref="AA100:BE100">
    <cfRule type="expression" dxfId="102" priority="117">
      <formula>INDIRECT(ADDRESS(ROW(),COLUMN()))=TRUNC(INDIRECT(ADDRESS(ROW(),COLUMN())))</formula>
    </cfRule>
  </conditionalFormatting>
  <conditionalFormatting sqref="BF102:BI102">
    <cfRule type="expression" dxfId="101" priority="116">
      <formula>INDIRECT(ADDRESS(ROW(),COLUMN()))=TRUNC(INDIRECT(ADDRESS(ROW(),COLUMN())))</formula>
    </cfRule>
  </conditionalFormatting>
  <conditionalFormatting sqref="AA102:BE102">
    <cfRule type="expression" dxfId="100" priority="115">
      <formula>INDIRECT(ADDRESS(ROW(),COLUMN()))=TRUNC(INDIRECT(ADDRESS(ROW(),COLUMN())))</formula>
    </cfRule>
  </conditionalFormatting>
  <conditionalFormatting sqref="BF104:BI104">
    <cfRule type="expression" dxfId="99" priority="114">
      <formula>INDIRECT(ADDRESS(ROW(),COLUMN()))=TRUNC(INDIRECT(ADDRESS(ROW(),COLUMN())))</formula>
    </cfRule>
  </conditionalFormatting>
  <conditionalFormatting sqref="AA104:BE104">
    <cfRule type="expression" dxfId="98" priority="113">
      <formula>INDIRECT(ADDRESS(ROW(),COLUMN()))=TRUNC(INDIRECT(ADDRESS(ROW(),COLUMN())))</formula>
    </cfRule>
  </conditionalFormatting>
  <conditionalFormatting sqref="BF106:BI106">
    <cfRule type="expression" dxfId="97" priority="112">
      <formula>INDIRECT(ADDRESS(ROW(),COLUMN()))=TRUNC(INDIRECT(ADDRESS(ROW(),COLUMN())))</formula>
    </cfRule>
  </conditionalFormatting>
  <conditionalFormatting sqref="AA106:BE106">
    <cfRule type="expression" dxfId="96" priority="111">
      <formula>INDIRECT(ADDRESS(ROW(),COLUMN()))=TRUNC(INDIRECT(ADDRESS(ROW(),COLUMN())))</formula>
    </cfRule>
  </conditionalFormatting>
  <conditionalFormatting sqref="BF108:BI108">
    <cfRule type="expression" dxfId="95" priority="110">
      <formula>INDIRECT(ADDRESS(ROW(),COLUMN()))=TRUNC(INDIRECT(ADDRESS(ROW(),COLUMN())))</formula>
    </cfRule>
  </conditionalFormatting>
  <conditionalFormatting sqref="AA108:BE108">
    <cfRule type="expression" dxfId="94" priority="109">
      <formula>INDIRECT(ADDRESS(ROW(),COLUMN()))=TRUNC(INDIRECT(ADDRESS(ROW(),COLUMN())))</formula>
    </cfRule>
  </conditionalFormatting>
  <conditionalFormatting sqref="BF110:BI110">
    <cfRule type="expression" dxfId="93" priority="108">
      <formula>INDIRECT(ADDRESS(ROW(),COLUMN()))=TRUNC(INDIRECT(ADDRESS(ROW(),COLUMN())))</formula>
    </cfRule>
  </conditionalFormatting>
  <conditionalFormatting sqref="AA110:BE110">
    <cfRule type="expression" dxfId="92" priority="107">
      <formula>INDIRECT(ADDRESS(ROW(),COLUMN()))=TRUNC(INDIRECT(ADDRESS(ROW(),COLUMN())))</formula>
    </cfRule>
  </conditionalFormatting>
  <conditionalFormatting sqref="BF112:BI112">
    <cfRule type="expression" dxfId="91" priority="106">
      <formula>INDIRECT(ADDRESS(ROW(),COLUMN()))=TRUNC(INDIRECT(ADDRESS(ROW(),COLUMN())))</formula>
    </cfRule>
  </conditionalFormatting>
  <conditionalFormatting sqref="AA112:BE112">
    <cfRule type="expression" dxfId="90" priority="105">
      <formula>INDIRECT(ADDRESS(ROW(),COLUMN()))=TRUNC(INDIRECT(ADDRESS(ROW(),COLUMN())))</formula>
    </cfRule>
  </conditionalFormatting>
  <conditionalFormatting sqref="BF114:BI114">
    <cfRule type="expression" dxfId="89" priority="104">
      <formula>INDIRECT(ADDRESS(ROW(),COLUMN()))=TRUNC(INDIRECT(ADDRESS(ROW(),COLUMN())))</formula>
    </cfRule>
  </conditionalFormatting>
  <conditionalFormatting sqref="AA114:BE114">
    <cfRule type="expression" dxfId="88" priority="103">
      <formula>INDIRECT(ADDRESS(ROW(),COLUMN()))=TRUNC(INDIRECT(ADDRESS(ROW(),COLUMN())))</formula>
    </cfRule>
  </conditionalFormatting>
  <conditionalFormatting sqref="BF116:BI116">
    <cfRule type="expression" dxfId="87" priority="102">
      <formula>INDIRECT(ADDRESS(ROW(),COLUMN()))=TRUNC(INDIRECT(ADDRESS(ROW(),COLUMN())))</formula>
    </cfRule>
  </conditionalFormatting>
  <conditionalFormatting sqref="AA116:BE116">
    <cfRule type="expression" dxfId="86" priority="101">
      <formula>INDIRECT(ADDRESS(ROW(),COLUMN()))=TRUNC(INDIRECT(ADDRESS(ROW(),COLUMN())))</formula>
    </cfRule>
  </conditionalFormatting>
  <conditionalFormatting sqref="BF118:BI118">
    <cfRule type="expression" dxfId="85" priority="100">
      <formula>INDIRECT(ADDRESS(ROW(),COLUMN()))=TRUNC(INDIRECT(ADDRESS(ROW(),COLUMN())))</formula>
    </cfRule>
  </conditionalFormatting>
  <conditionalFormatting sqref="AA118:BE118">
    <cfRule type="expression" dxfId="84" priority="99">
      <formula>INDIRECT(ADDRESS(ROW(),COLUMN()))=TRUNC(INDIRECT(ADDRESS(ROW(),COLUMN())))</formula>
    </cfRule>
  </conditionalFormatting>
  <conditionalFormatting sqref="BF120:BI120">
    <cfRule type="expression" dxfId="83" priority="98">
      <formula>INDIRECT(ADDRESS(ROW(),COLUMN()))=TRUNC(INDIRECT(ADDRESS(ROW(),COLUMN())))</formula>
    </cfRule>
  </conditionalFormatting>
  <conditionalFormatting sqref="AA120:BE120">
    <cfRule type="expression" dxfId="82" priority="97">
      <formula>INDIRECT(ADDRESS(ROW(),COLUMN()))=TRUNC(INDIRECT(ADDRESS(ROW(),COLUMN())))</formula>
    </cfRule>
  </conditionalFormatting>
  <conditionalFormatting sqref="BF122:BI122">
    <cfRule type="expression" dxfId="81" priority="96">
      <formula>INDIRECT(ADDRESS(ROW(),COLUMN()))=TRUNC(INDIRECT(ADDRESS(ROW(),COLUMN())))</formula>
    </cfRule>
  </conditionalFormatting>
  <conditionalFormatting sqref="AA122:BE122">
    <cfRule type="expression" dxfId="80" priority="95">
      <formula>INDIRECT(ADDRESS(ROW(),COLUMN()))=TRUNC(INDIRECT(ADDRESS(ROW(),COLUMN())))</formula>
    </cfRule>
  </conditionalFormatting>
  <conditionalFormatting sqref="BF124:BI124">
    <cfRule type="expression" dxfId="79" priority="94">
      <formula>INDIRECT(ADDRESS(ROW(),COLUMN()))=TRUNC(INDIRECT(ADDRESS(ROW(),COLUMN())))</formula>
    </cfRule>
  </conditionalFormatting>
  <conditionalFormatting sqref="AA124:BE124">
    <cfRule type="expression" dxfId="78" priority="93">
      <formula>INDIRECT(ADDRESS(ROW(),COLUMN()))=TRUNC(INDIRECT(ADDRESS(ROW(),COLUMN())))</formula>
    </cfRule>
  </conditionalFormatting>
  <conditionalFormatting sqref="BF126:BI126">
    <cfRule type="expression" dxfId="77" priority="92">
      <formula>INDIRECT(ADDRESS(ROW(),COLUMN()))=TRUNC(INDIRECT(ADDRESS(ROW(),COLUMN())))</formula>
    </cfRule>
  </conditionalFormatting>
  <conditionalFormatting sqref="AA126:BE126">
    <cfRule type="expression" dxfId="76" priority="91">
      <formula>INDIRECT(ADDRESS(ROW(),COLUMN()))=TRUNC(INDIRECT(ADDRESS(ROW(),COLUMN())))</formula>
    </cfRule>
  </conditionalFormatting>
  <conditionalFormatting sqref="BF128:BI128">
    <cfRule type="expression" dxfId="75" priority="90">
      <formula>INDIRECT(ADDRESS(ROW(),COLUMN()))=TRUNC(INDIRECT(ADDRESS(ROW(),COLUMN())))</formula>
    </cfRule>
  </conditionalFormatting>
  <conditionalFormatting sqref="AA128:BE128">
    <cfRule type="expression" dxfId="74" priority="89">
      <formula>INDIRECT(ADDRESS(ROW(),COLUMN()))=TRUNC(INDIRECT(ADDRESS(ROW(),COLUMN())))</formula>
    </cfRule>
  </conditionalFormatting>
  <conditionalFormatting sqref="BF130:BI130">
    <cfRule type="expression" dxfId="73" priority="88">
      <formula>INDIRECT(ADDRESS(ROW(),COLUMN()))=TRUNC(INDIRECT(ADDRESS(ROW(),COLUMN())))</formula>
    </cfRule>
  </conditionalFormatting>
  <conditionalFormatting sqref="AA130:BE130">
    <cfRule type="expression" dxfId="72" priority="87">
      <formula>INDIRECT(ADDRESS(ROW(),COLUMN()))=TRUNC(INDIRECT(ADDRESS(ROW(),COLUMN())))</formula>
    </cfRule>
  </conditionalFormatting>
  <conditionalFormatting sqref="BF132:BI132">
    <cfRule type="expression" dxfId="71" priority="86">
      <formula>INDIRECT(ADDRESS(ROW(),COLUMN()))=TRUNC(INDIRECT(ADDRESS(ROW(),COLUMN())))</formula>
    </cfRule>
  </conditionalFormatting>
  <conditionalFormatting sqref="AA132:BE132">
    <cfRule type="expression" dxfId="70" priority="85">
      <formula>INDIRECT(ADDRESS(ROW(),COLUMN()))=TRUNC(INDIRECT(ADDRESS(ROW(),COLUMN())))</formula>
    </cfRule>
  </conditionalFormatting>
  <conditionalFormatting sqref="BF134:BI134">
    <cfRule type="expression" dxfId="69" priority="84">
      <formula>INDIRECT(ADDRESS(ROW(),COLUMN()))=TRUNC(INDIRECT(ADDRESS(ROW(),COLUMN())))</formula>
    </cfRule>
  </conditionalFormatting>
  <conditionalFormatting sqref="AA134:BE134">
    <cfRule type="expression" dxfId="68" priority="83">
      <formula>INDIRECT(ADDRESS(ROW(),COLUMN()))=TRUNC(INDIRECT(ADDRESS(ROW(),COLUMN())))</formula>
    </cfRule>
  </conditionalFormatting>
  <conditionalFormatting sqref="BF136:BI136">
    <cfRule type="expression" dxfId="67" priority="82">
      <formula>INDIRECT(ADDRESS(ROW(),COLUMN()))=TRUNC(INDIRECT(ADDRESS(ROW(),COLUMN())))</formula>
    </cfRule>
  </conditionalFormatting>
  <conditionalFormatting sqref="AA136:BE136">
    <cfRule type="expression" dxfId="66" priority="81">
      <formula>INDIRECT(ADDRESS(ROW(),COLUMN()))=TRUNC(INDIRECT(ADDRESS(ROW(),COLUMN())))</formula>
    </cfRule>
  </conditionalFormatting>
  <conditionalFormatting sqref="BF138:BI138">
    <cfRule type="expression" dxfId="65" priority="80">
      <formula>INDIRECT(ADDRESS(ROW(),COLUMN()))=TRUNC(INDIRECT(ADDRESS(ROW(),COLUMN())))</formula>
    </cfRule>
  </conditionalFormatting>
  <conditionalFormatting sqref="AA138:BE138">
    <cfRule type="expression" dxfId="64" priority="79">
      <formula>INDIRECT(ADDRESS(ROW(),COLUMN()))=TRUNC(INDIRECT(ADDRESS(ROW(),COLUMN())))</formula>
    </cfRule>
  </conditionalFormatting>
  <conditionalFormatting sqref="BF140:BI140">
    <cfRule type="expression" dxfId="63" priority="78">
      <formula>INDIRECT(ADDRESS(ROW(),COLUMN()))=TRUNC(INDIRECT(ADDRESS(ROW(),COLUMN())))</formula>
    </cfRule>
  </conditionalFormatting>
  <conditionalFormatting sqref="AA140:BE140">
    <cfRule type="expression" dxfId="62" priority="77">
      <formula>INDIRECT(ADDRESS(ROW(),COLUMN()))=TRUNC(INDIRECT(ADDRESS(ROW(),COLUMN())))</formula>
    </cfRule>
  </conditionalFormatting>
  <conditionalFormatting sqref="BF142:BI142">
    <cfRule type="expression" dxfId="61" priority="76">
      <formula>INDIRECT(ADDRESS(ROW(),COLUMN()))=TRUNC(INDIRECT(ADDRESS(ROW(),COLUMN())))</formula>
    </cfRule>
  </conditionalFormatting>
  <conditionalFormatting sqref="AA142:BE142">
    <cfRule type="expression" dxfId="60" priority="75">
      <formula>INDIRECT(ADDRESS(ROW(),COLUMN()))=TRUNC(INDIRECT(ADDRESS(ROW(),COLUMN())))</formula>
    </cfRule>
  </conditionalFormatting>
  <conditionalFormatting sqref="BF144:BI144">
    <cfRule type="expression" dxfId="59" priority="74">
      <formula>INDIRECT(ADDRESS(ROW(),COLUMN()))=TRUNC(INDIRECT(ADDRESS(ROW(),COLUMN())))</formula>
    </cfRule>
  </conditionalFormatting>
  <conditionalFormatting sqref="AA144:BE144">
    <cfRule type="expression" dxfId="58" priority="73">
      <formula>INDIRECT(ADDRESS(ROW(),COLUMN()))=TRUNC(INDIRECT(ADDRESS(ROW(),COLUMN())))</formula>
    </cfRule>
  </conditionalFormatting>
  <conditionalFormatting sqref="BF146:BI146">
    <cfRule type="expression" dxfId="57" priority="72">
      <formula>INDIRECT(ADDRESS(ROW(),COLUMN()))=TRUNC(INDIRECT(ADDRESS(ROW(),COLUMN())))</formula>
    </cfRule>
  </conditionalFormatting>
  <conditionalFormatting sqref="AA146:BE146">
    <cfRule type="expression" dxfId="56" priority="71">
      <formula>INDIRECT(ADDRESS(ROW(),COLUMN()))=TRUNC(INDIRECT(ADDRESS(ROW(),COLUMN())))</formula>
    </cfRule>
  </conditionalFormatting>
  <conditionalFormatting sqref="BF148:BI148">
    <cfRule type="expression" dxfId="55" priority="70">
      <formula>INDIRECT(ADDRESS(ROW(),COLUMN()))=TRUNC(INDIRECT(ADDRESS(ROW(),COLUMN())))</formula>
    </cfRule>
  </conditionalFormatting>
  <conditionalFormatting sqref="AA148:BE148">
    <cfRule type="expression" dxfId="54" priority="69">
      <formula>INDIRECT(ADDRESS(ROW(),COLUMN()))=TRUNC(INDIRECT(ADDRESS(ROW(),COLUMN())))</formula>
    </cfRule>
  </conditionalFormatting>
  <conditionalFormatting sqref="BF150:BI150">
    <cfRule type="expression" dxfId="53" priority="68">
      <formula>INDIRECT(ADDRESS(ROW(),COLUMN()))=TRUNC(INDIRECT(ADDRESS(ROW(),COLUMN())))</formula>
    </cfRule>
  </conditionalFormatting>
  <conditionalFormatting sqref="AA150:BE150">
    <cfRule type="expression" dxfId="52" priority="67">
      <formula>INDIRECT(ADDRESS(ROW(),COLUMN()))=TRUNC(INDIRECT(ADDRESS(ROW(),COLUMN())))</formula>
    </cfRule>
  </conditionalFormatting>
  <conditionalFormatting sqref="BF152:BI152">
    <cfRule type="expression" dxfId="51" priority="66">
      <formula>INDIRECT(ADDRESS(ROW(),COLUMN()))=TRUNC(INDIRECT(ADDRESS(ROW(),COLUMN())))</formula>
    </cfRule>
  </conditionalFormatting>
  <conditionalFormatting sqref="AA152:BE152">
    <cfRule type="expression" dxfId="50" priority="65">
      <formula>INDIRECT(ADDRESS(ROW(),COLUMN()))=TRUNC(INDIRECT(ADDRESS(ROW(),COLUMN())))</formula>
    </cfRule>
  </conditionalFormatting>
  <conditionalFormatting sqref="BF154:BI154">
    <cfRule type="expression" dxfId="49" priority="64">
      <formula>INDIRECT(ADDRESS(ROW(),COLUMN()))=TRUNC(INDIRECT(ADDRESS(ROW(),COLUMN())))</formula>
    </cfRule>
  </conditionalFormatting>
  <conditionalFormatting sqref="AA154:BE154">
    <cfRule type="expression" dxfId="48" priority="63">
      <formula>INDIRECT(ADDRESS(ROW(),COLUMN()))=TRUNC(INDIRECT(ADDRESS(ROW(),COLUMN())))</formula>
    </cfRule>
  </conditionalFormatting>
  <conditionalFormatting sqref="BF156:BI156">
    <cfRule type="expression" dxfId="47" priority="62">
      <formula>INDIRECT(ADDRESS(ROW(),COLUMN()))=TRUNC(INDIRECT(ADDRESS(ROW(),COLUMN())))</formula>
    </cfRule>
  </conditionalFormatting>
  <conditionalFormatting sqref="AA156:BE156">
    <cfRule type="expression" dxfId="46" priority="61">
      <formula>INDIRECT(ADDRESS(ROW(),COLUMN()))=TRUNC(INDIRECT(ADDRESS(ROW(),COLUMN())))</formula>
    </cfRule>
  </conditionalFormatting>
  <dataValidations count="11">
    <dataValidation type="list" allowBlank="1" showInputMessage="1" showErrorMessage="1" sqref="V168:W168">
      <formula1>"週,暦月"</formula1>
    </dataValidation>
    <dataValidation type="list" allowBlank="1" showInputMessage="1" showErrorMessage="1" sqref="BI3:BL3">
      <formula1>"４週,暦月"</formula1>
    </dataValidation>
    <dataValidation type="list" allowBlank="1" showInputMessage="1" showErrorMessage="1" sqref="AJ3:AJ4">
      <formula1>#REF!</formula1>
    </dataValidation>
    <dataValidation type="decimal" allowBlank="1" showInputMessage="1" showErrorMessage="1" error="入力可能範囲　32～40" sqref="BE6:BF6">
      <formula1>32</formula1>
      <formula2>40</formula2>
    </dataValidation>
    <dataValidation type="list" allowBlank="1" showInputMessage="1" showErrorMessage="1" sqref="BI4:BL4">
      <formula1>"予定,実績,予定・実績"</formula1>
    </dataValidation>
    <dataValidation type="list" allowBlank="1" showInputMessage="1" sqref="G17:H156">
      <formula1>職種</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formula1>シフト記号表</formula1>
    </dataValidation>
    <dataValidation type="list" allowBlank="1" showInputMessage="1" sqref="M17:N156">
      <formula1>"A, B, C, D"</formula1>
    </dataValidation>
    <dataValidation allowBlank="1" showInputMessage="1" showErrorMessage="1" error="入力可能範囲　32～40" sqref="BI10"/>
    <dataValidation type="list" allowBlank="1" showInputMessage="1" sqref="C17:C170">
      <formula1>"◎,○"</formula1>
    </dataValidation>
    <dataValidation type="list" errorStyle="warning" allowBlank="1" showInputMessage="1" error="リストにない場合のみ、入力してください。" sqref="O17:R156">
      <formula1>INDIRECT(G17)</formula1>
    </dataValidation>
  </dataValidations>
  <printOptions horizontalCentered="1"/>
  <pageMargins left="0.15748031496062992" right="0.15748031496062992" top="0.59055118110236227" bottom="0.27559055118110237" header="0.15748031496062992" footer="0.15748031496062992"/>
  <pageSetup paperSize="9" scale="38"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heetViews>
  <sheetFormatPr defaultColWidth="9" defaultRowHeight="25.5" x14ac:dyDescent="0.4"/>
  <cols>
    <col min="1" max="1" width="1.625" style="81" customWidth="1"/>
    <col min="2" max="2" width="5.625" style="80" customWidth="1"/>
    <col min="3" max="3" width="10.625" style="80" customWidth="1"/>
    <col min="4" max="4" width="10.625" style="80" hidden="1" customWidth="1"/>
    <col min="5" max="5" width="3.375" style="80" bestFit="1" customWidth="1"/>
    <col min="6" max="6" width="15.625" style="81" customWidth="1"/>
    <col min="7" max="7" width="3.375" style="81" bestFit="1" customWidth="1"/>
    <col min="8" max="8" width="15.625" style="81" customWidth="1"/>
    <col min="9" max="9" width="3.375" style="81" bestFit="1" customWidth="1"/>
    <col min="10" max="10" width="15.625" style="80" customWidth="1"/>
    <col min="11" max="11" width="3.375" style="81" bestFit="1" customWidth="1"/>
    <col min="12" max="12" width="15.625" style="81" customWidth="1"/>
    <col min="13" max="13" width="3.375" style="81" customWidth="1"/>
    <col min="14" max="14" width="50.625" style="81" customWidth="1"/>
    <col min="15" max="16384" width="9" style="81"/>
  </cols>
  <sheetData>
    <row r="1" spans="2:14" x14ac:dyDescent="0.4">
      <c r="B1" s="79" t="s">
        <v>32</v>
      </c>
    </row>
    <row r="2" spans="2:14" x14ac:dyDescent="0.4">
      <c r="B2" s="82" t="s">
        <v>33</v>
      </c>
      <c r="F2" s="83"/>
      <c r="G2" s="84"/>
      <c r="H2" s="84"/>
      <c r="I2" s="84"/>
      <c r="J2" s="85"/>
      <c r="K2" s="84"/>
      <c r="L2" s="84"/>
    </row>
    <row r="3" spans="2:14" x14ac:dyDescent="0.4">
      <c r="B3" s="83" t="s">
        <v>194</v>
      </c>
      <c r="F3" s="85" t="s">
        <v>195</v>
      </c>
      <c r="G3" s="84"/>
      <c r="H3" s="84"/>
      <c r="I3" s="84"/>
      <c r="J3" s="85"/>
      <c r="K3" s="84"/>
      <c r="L3" s="84"/>
    </row>
    <row r="4" spans="2:14" x14ac:dyDescent="0.4">
      <c r="B4" s="82"/>
      <c r="F4" s="352" t="s">
        <v>34</v>
      </c>
      <c r="G4" s="352"/>
      <c r="H4" s="352"/>
      <c r="I4" s="352"/>
      <c r="J4" s="352"/>
      <c r="K4" s="352"/>
      <c r="L4" s="352"/>
      <c r="N4" s="352" t="s">
        <v>214</v>
      </c>
    </row>
    <row r="5" spans="2:14" x14ac:dyDescent="0.4">
      <c r="B5" s="80" t="s">
        <v>20</v>
      </c>
      <c r="C5" s="80" t="s">
        <v>4</v>
      </c>
      <c r="F5" s="80" t="s">
        <v>215</v>
      </c>
      <c r="G5" s="80"/>
      <c r="H5" s="80" t="s">
        <v>216</v>
      </c>
      <c r="J5" s="80" t="s">
        <v>35</v>
      </c>
      <c r="L5" s="80" t="s">
        <v>34</v>
      </c>
      <c r="N5" s="352"/>
    </row>
    <row r="6" spans="2:14" x14ac:dyDescent="0.4">
      <c r="B6" s="86">
        <v>1</v>
      </c>
      <c r="C6" s="87" t="s">
        <v>38</v>
      </c>
      <c r="D6" s="88" t="str">
        <f>C6</f>
        <v>a</v>
      </c>
      <c r="E6" s="86" t="s">
        <v>16</v>
      </c>
      <c r="F6" s="89">
        <v>0.29166666666666669</v>
      </c>
      <c r="G6" s="86" t="s">
        <v>17</v>
      </c>
      <c r="H6" s="89">
        <v>0.66666666666666663</v>
      </c>
      <c r="I6" s="90" t="s">
        <v>37</v>
      </c>
      <c r="J6" s="89">
        <v>4.1666666666666664E-2</v>
      </c>
      <c r="K6" s="91" t="s">
        <v>2</v>
      </c>
      <c r="L6" s="92">
        <f>IF(OR(F6="",H6=""),"",(H6+IF(F6&gt;H6,1,0)-F6-J6)*24)</f>
        <v>7.9999999999999982</v>
      </c>
      <c r="N6" s="93"/>
    </row>
    <row r="7" spans="2:14" x14ac:dyDescent="0.4">
      <c r="B7" s="86">
        <v>2</v>
      </c>
      <c r="C7" s="87" t="s">
        <v>39</v>
      </c>
      <c r="D7" s="88" t="str">
        <f t="shared" ref="D7:D38" si="0">C7</f>
        <v>b</v>
      </c>
      <c r="E7" s="86" t="s">
        <v>16</v>
      </c>
      <c r="F7" s="89">
        <v>0.375</v>
      </c>
      <c r="G7" s="86" t="s">
        <v>17</v>
      </c>
      <c r="H7" s="89">
        <v>0.75</v>
      </c>
      <c r="I7" s="90" t="s">
        <v>37</v>
      </c>
      <c r="J7" s="89">
        <v>4.1666666666666664E-2</v>
      </c>
      <c r="K7" s="91" t="s">
        <v>2</v>
      </c>
      <c r="L7" s="92">
        <f>IF(OR(F7="",H7=""),"",(H7+IF(F7&gt;H7,1,0)-F7-J7)*24)</f>
        <v>8</v>
      </c>
      <c r="N7" s="93"/>
    </row>
    <row r="8" spans="2:14" x14ac:dyDescent="0.4">
      <c r="B8" s="86">
        <v>3</v>
      </c>
      <c r="C8" s="87" t="s">
        <v>40</v>
      </c>
      <c r="D8" s="88" t="str">
        <f t="shared" si="0"/>
        <v>c</v>
      </c>
      <c r="E8" s="86" t="s">
        <v>16</v>
      </c>
      <c r="F8" s="89">
        <v>0.41666666666666669</v>
      </c>
      <c r="G8" s="86" t="s">
        <v>17</v>
      </c>
      <c r="H8" s="89">
        <v>0.79166666666666663</v>
      </c>
      <c r="I8" s="90" t="s">
        <v>37</v>
      </c>
      <c r="J8" s="89">
        <v>4.1666666666666664E-2</v>
      </c>
      <c r="K8" s="91" t="s">
        <v>2</v>
      </c>
      <c r="L8" s="92">
        <f>IF(OR(F8="",H8=""),"",(H8+IF(F8&gt;H8,1,0)-F8-J8)*24)</f>
        <v>7.9999999999999982</v>
      </c>
      <c r="N8" s="93"/>
    </row>
    <row r="9" spans="2:14" x14ac:dyDescent="0.4">
      <c r="B9" s="86">
        <v>4</v>
      </c>
      <c r="C9" s="87" t="s">
        <v>41</v>
      </c>
      <c r="D9" s="88" t="str">
        <f t="shared" si="0"/>
        <v>d</v>
      </c>
      <c r="E9" s="86" t="s">
        <v>16</v>
      </c>
      <c r="F9" s="89">
        <v>0.5</v>
      </c>
      <c r="G9" s="86" t="s">
        <v>17</v>
      </c>
      <c r="H9" s="89">
        <v>0.875</v>
      </c>
      <c r="I9" s="90" t="s">
        <v>37</v>
      </c>
      <c r="J9" s="89">
        <v>4.1666666666666664E-2</v>
      </c>
      <c r="K9" s="91" t="s">
        <v>2</v>
      </c>
      <c r="L9" s="92">
        <f>IF(OR(F9="",H9=""),"",(H9+IF(F9&gt;H9,1,0)-F9-J9)*24)</f>
        <v>8</v>
      </c>
      <c r="N9" s="93"/>
    </row>
    <row r="10" spans="2:14" x14ac:dyDescent="0.4">
      <c r="B10" s="86">
        <v>5</v>
      </c>
      <c r="C10" s="87" t="s">
        <v>42</v>
      </c>
      <c r="D10" s="88" t="str">
        <f t="shared" si="0"/>
        <v>e</v>
      </c>
      <c r="E10" s="86" t="s">
        <v>16</v>
      </c>
      <c r="F10" s="89">
        <v>0.375</v>
      </c>
      <c r="G10" s="86" t="s">
        <v>17</v>
      </c>
      <c r="H10" s="89">
        <v>0.54166666666666663</v>
      </c>
      <c r="I10" s="90" t="s">
        <v>37</v>
      </c>
      <c r="J10" s="89">
        <v>0</v>
      </c>
      <c r="K10" s="91" t="s">
        <v>2</v>
      </c>
      <c r="L10" s="92">
        <f t="shared" ref="L10:L22" si="1">IF(OR(F10="",H10=""),"",(H10+IF(F10&gt;H10,1,0)-F10-J10)*24)</f>
        <v>3.9999999999999991</v>
      </c>
      <c r="N10" s="93"/>
    </row>
    <row r="11" spans="2:14" x14ac:dyDescent="0.4">
      <c r="B11" s="86">
        <v>6</v>
      </c>
      <c r="C11" s="87" t="s">
        <v>43</v>
      </c>
      <c r="D11" s="88" t="str">
        <f t="shared" si="0"/>
        <v>f</v>
      </c>
      <c r="E11" s="86" t="s">
        <v>16</v>
      </c>
      <c r="F11" s="89">
        <v>0.54166666666666663</v>
      </c>
      <c r="G11" s="86" t="s">
        <v>17</v>
      </c>
      <c r="H11" s="89">
        <v>0.77083333333333337</v>
      </c>
      <c r="I11" s="90" t="s">
        <v>37</v>
      </c>
      <c r="J11" s="89">
        <v>0</v>
      </c>
      <c r="K11" s="91" t="s">
        <v>2</v>
      </c>
      <c r="L11" s="92">
        <f>IF(OR(F11="",H11=""),"",(H11+IF(F11&gt;H11,1,0)-F11-J11)*24)</f>
        <v>5.5000000000000018</v>
      </c>
      <c r="N11" s="93"/>
    </row>
    <row r="12" spans="2:14" x14ac:dyDescent="0.4">
      <c r="B12" s="86">
        <v>7</v>
      </c>
      <c r="C12" s="87" t="s">
        <v>44</v>
      </c>
      <c r="D12" s="88" t="str">
        <f t="shared" si="0"/>
        <v>g</v>
      </c>
      <c r="E12" s="86" t="s">
        <v>16</v>
      </c>
      <c r="F12" s="89">
        <v>0.58333333333333337</v>
      </c>
      <c r="G12" s="86" t="s">
        <v>17</v>
      </c>
      <c r="H12" s="89">
        <v>0.83333333333333337</v>
      </c>
      <c r="I12" s="90" t="s">
        <v>37</v>
      </c>
      <c r="J12" s="89">
        <v>0</v>
      </c>
      <c r="K12" s="91" t="s">
        <v>2</v>
      </c>
      <c r="L12" s="92">
        <f t="shared" si="1"/>
        <v>6</v>
      </c>
      <c r="N12" s="93"/>
    </row>
    <row r="13" spans="2:14" x14ac:dyDescent="0.4">
      <c r="B13" s="86">
        <v>8</v>
      </c>
      <c r="C13" s="87" t="s">
        <v>45</v>
      </c>
      <c r="D13" s="88" t="str">
        <f t="shared" si="0"/>
        <v>h</v>
      </c>
      <c r="E13" s="86" t="s">
        <v>16</v>
      </c>
      <c r="F13" s="89">
        <v>0.66666666666666663</v>
      </c>
      <c r="G13" s="86" t="s">
        <v>17</v>
      </c>
      <c r="H13" s="89">
        <v>0</v>
      </c>
      <c r="I13" s="90" t="s">
        <v>37</v>
      </c>
      <c r="J13" s="89">
        <v>2.0833333333333332E-2</v>
      </c>
      <c r="K13" s="91" t="s">
        <v>2</v>
      </c>
      <c r="L13" s="92">
        <f t="shared" si="1"/>
        <v>7.5000000000000018</v>
      </c>
      <c r="N13" s="93" t="s">
        <v>236</v>
      </c>
    </row>
    <row r="14" spans="2:14" x14ac:dyDescent="0.4">
      <c r="B14" s="86">
        <v>9</v>
      </c>
      <c r="C14" s="87" t="s">
        <v>46</v>
      </c>
      <c r="D14" s="88" t="str">
        <f t="shared" si="0"/>
        <v>i</v>
      </c>
      <c r="E14" s="86" t="s">
        <v>16</v>
      </c>
      <c r="F14" s="89">
        <v>0</v>
      </c>
      <c r="G14" s="86" t="s">
        <v>17</v>
      </c>
      <c r="H14" s="89">
        <v>0.375</v>
      </c>
      <c r="I14" s="90" t="s">
        <v>37</v>
      </c>
      <c r="J14" s="89">
        <v>2.0833333333333332E-2</v>
      </c>
      <c r="K14" s="91" t="s">
        <v>2</v>
      </c>
      <c r="L14" s="92">
        <f t="shared" si="1"/>
        <v>8.5</v>
      </c>
      <c r="N14" s="93" t="s">
        <v>248</v>
      </c>
    </row>
    <row r="15" spans="2:14" x14ac:dyDescent="0.4">
      <c r="B15" s="86">
        <v>10</v>
      </c>
      <c r="C15" s="87" t="s">
        <v>47</v>
      </c>
      <c r="D15" s="88" t="str">
        <f t="shared" si="0"/>
        <v>j</v>
      </c>
      <c r="E15" s="86" t="s">
        <v>16</v>
      </c>
      <c r="F15" s="89"/>
      <c r="G15" s="86" t="s">
        <v>17</v>
      </c>
      <c r="H15" s="89"/>
      <c r="I15" s="90" t="s">
        <v>37</v>
      </c>
      <c r="J15" s="89">
        <v>0</v>
      </c>
      <c r="K15" s="91" t="s">
        <v>2</v>
      </c>
      <c r="L15" s="92" t="str">
        <f t="shared" si="1"/>
        <v/>
      </c>
      <c r="N15" s="93"/>
    </row>
    <row r="16" spans="2:14" x14ac:dyDescent="0.4">
      <c r="B16" s="86">
        <v>11</v>
      </c>
      <c r="C16" s="87" t="s">
        <v>48</v>
      </c>
      <c r="D16" s="88" t="str">
        <f t="shared" si="0"/>
        <v>k</v>
      </c>
      <c r="E16" s="86" t="s">
        <v>16</v>
      </c>
      <c r="F16" s="89"/>
      <c r="G16" s="86" t="s">
        <v>17</v>
      </c>
      <c r="H16" s="89"/>
      <c r="I16" s="90" t="s">
        <v>37</v>
      </c>
      <c r="J16" s="89">
        <v>0</v>
      </c>
      <c r="K16" s="91" t="s">
        <v>2</v>
      </c>
      <c r="L16" s="92" t="str">
        <f t="shared" si="1"/>
        <v/>
      </c>
      <c r="N16" s="93"/>
    </row>
    <row r="17" spans="2:14" x14ac:dyDescent="0.4">
      <c r="B17" s="86">
        <v>12</v>
      </c>
      <c r="C17" s="87" t="s">
        <v>49</v>
      </c>
      <c r="D17" s="88" t="str">
        <f t="shared" si="0"/>
        <v>l</v>
      </c>
      <c r="E17" s="86" t="s">
        <v>16</v>
      </c>
      <c r="F17" s="89"/>
      <c r="G17" s="86" t="s">
        <v>17</v>
      </c>
      <c r="H17" s="89"/>
      <c r="I17" s="90" t="s">
        <v>37</v>
      </c>
      <c r="J17" s="89">
        <v>0</v>
      </c>
      <c r="K17" s="91" t="s">
        <v>2</v>
      </c>
      <c r="L17" s="92" t="str">
        <f t="shared" si="1"/>
        <v/>
      </c>
      <c r="N17" s="93"/>
    </row>
    <row r="18" spans="2:14" x14ac:dyDescent="0.4">
      <c r="B18" s="86">
        <v>13</v>
      </c>
      <c r="C18" s="87" t="s">
        <v>50</v>
      </c>
      <c r="D18" s="88" t="str">
        <f t="shared" si="0"/>
        <v>m</v>
      </c>
      <c r="E18" s="86" t="s">
        <v>16</v>
      </c>
      <c r="F18" s="89"/>
      <c r="G18" s="86" t="s">
        <v>17</v>
      </c>
      <c r="H18" s="89"/>
      <c r="I18" s="90" t="s">
        <v>37</v>
      </c>
      <c r="J18" s="89">
        <v>0</v>
      </c>
      <c r="K18" s="91" t="s">
        <v>2</v>
      </c>
      <c r="L18" s="92" t="str">
        <f t="shared" si="1"/>
        <v/>
      </c>
      <c r="N18" s="93"/>
    </row>
    <row r="19" spans="2:14" x14ac:dyDescent="0.4">
      <c r="B19" s="86">
        <v>14</v>
      </c>
      <c r="C19" s="87" t="s">
        <v>51</v>
      </c>
      <c r="D19" s="88" t="str">
        <f t="shared" si="0"/>
        <v>n</v>
      </c>
      <c r="E19" s="86" t="s">
        <v>16</v>
      </c>
      <c r="F19" s="89"/>
      <c r="G19" s="86" t="s">
        <v>17</v>
      </c>
      <c r="H19" s="89"/>
      <c r="I19" s="90" t="s">
        <v>37</v>
      </c>
      <c r="J19" s="89">
        <v>0</v>
      </c>
      <c r="K19" s="91" t="s">
        <v>2</v>
      </c>
      <c r="L19" s="92" t="str">
        <f t="shared" si="1"/>
        <v/>
      </c>
      <c r="N19" s="93"/>
    </row>
    <row r="20" spans="2:14" x14ac:dyDescent="0.4">
      <c r="B20" s="86">
        <v>15</v>
      </c>
      <c r="C20" s="87" t="s">
        <v>52</v>
      </c>
      <c r="D20" s="88" t="str">
        <f t="shared" si="0"/>
        <v>o</v>
      </c>
      <c r="E20" s="86" t="s">
        <v>16</v>
      </c>
      <c r="F20" s="89"/>
      <c r="G20" s="86" t="s">
        <v>17</v>
      </c>
      <c r="H20" s="89"/>
      <c r="I20" s="90" t="s">
        <v>37</v>
      </c>
      <c r="J20" s="89">
        <v>0</v>
      </c>
      <c r="K20" s="91" t="s">
        <v>2</v>
      </c>
      <c r="L20" s="92" t="str">
        <f t="shared" si="1"/>
        <v/>
      </c>
      <c r="N20" s="93"/>
    </row>
    <row r="21" spans="2:14" x14ac:dyDescent="0.4">
      <c r="B21" s="86">
        <v>16</v>
      </c>
      <c r="C21" s="87" t="s">
        <v>53</v>
      </c>
      <c r="D21" s="88" t="str">
        <f t="shared" si="0"/>
        <v>p</v>
      </c>
      <c r="E21" s="86" t="s">
        <v>16</v>
      </c>
      <c r="F21" s="89"/>
      <c r="G21" s="86" t="s">
        <v>17</v>
      </c>
      <c r="H21" s="89"/>
      <c r="I21" s="90" t="s">
        <v>37</v>
      </c>
      <c r="J21" s="89">
        <v>0</v>
      </c>
      <c r="K21" s="91" t="s">
        <v>2</v>
      </c>
      <c r="L21" s="92" t="str">
        <f t="shared" si="1"/>
        <v/>
      </c>
      <c r="N21" s="93"/>
    </row>
    <row r="22" spans="2:14" x14ac:dyDescent="0.4">
      <c r="B22" s="86">
        <v>17</v>
      </c>
      <c r="C22" s="87" t="s">
        <v>54</v>
      </c>
      <c r="D22" s="88" t="str">
        <f t="shared" si="0"/>
        <v>q</v>
      </c>
      <c r="E22" s="86" t="s">
        <v>16</v>
      </c>
      <c r="F22" s="89"/>
      <c r="G22" s="86" t="s">
        <v>17</v>
      </c>
      <c r="H22" s="89"/>
      <c r="I22" s="90" t="s">
        <v>37</v>
      </c>
      <c r="J22" s="89">
        <v>0</v>
      </c>
      <c r="K22" s="91" t="s">
        <v>2</v>
      </c>
      <c r="L22" s="92" t="str">
        <f t="shared" si="1"/>
        <v/>
      </c>
      <c r="N22" s="93"/>
    </row>
    <row r="23" spans="2:14" x14ac:dyDescent="0.4">
      <c r="B23" s="86">
        <v>18</v>
      </c>
      <c r="C23" s="87" t="s">
        <v>55</v>
      </c>
      <c r="D23" s="88" t="str">
        <f t="shared" si="0"/>
        <v>r</v>
      </c>
      <c r="E23" s="86" t="s">
        <v>16</v>
      </c>
      <c r="F23" s="94"/>
      <c r="G23" s="86" t="s">
        <v>17</v>
      </c>
      <c r="H23" s="94"/>
      <c r="I23" s="90" t="s">
        <v>37</v>
      </c>
      <c r="J23" s="94"/>
      <c r="K23" s="91" t="s">
        <v>2</v>
      </c>
      <c r="L23" s="87">
        <v>1</v>
      </c>
      <c r="N23" s="93"/>
    </row>
    <row r="24" spans="2:14" x14ac:dyDescent="0.4">
      <c r="B24" s="86">
        <v>19</v>
      </c>
      <c r="C24" s="87" t="s">
        <v>56</v>
      </c>
      <c r="D24" s="88" t="str">
        <f t="shared" si="0"/>
        <v>s</v>
      </c>
      <c r="E24" s="86" t="s">
        <v>16</v>
      </c>
      <c r="F24" s="94"/>
      <c r="G24" s="86" t="s">
        <v>17</v>
      </c>
      <c r="H24" s="94"/>
      <c r="I24" s="90" t="s">
        <v>37</v>
      </c>
      <c r="J24" s="94"/>
      <c r="K24" s="91" t="s">
        <v>2</v>
      </c>
      <c r="L24" s="87">
        <v>2</v>
      </c>
      <c r="N24" s="93"/>
    </row>
    <row r="25" spans="2:14" x14ac:dyDescent="0.4">
      <c r="B25" s="86">
        <v>20</v>
      </c>
      <c r="C25" s="87" t="s">
        <v>57</v>
      </c>
      <c r="D25" s="88" t="str">
        <f t="shared" si="0"/>
        <v>t</v>
      </c>
      <c r="E25" s="86" t="s">
        <v>16</v>
      </c>
      <c r="F25" s="94"/>
      <c r="G25" s="86" t="s">
        <v>17</v>
      </c>
      <c r="H25" s="94"/>
      <c r="I25" s="90" t="s">
        <v>37</v>
      </c>
      <c r="J25" s="94"/>
      <c r="K25" s="91" t="s">
        <v>2</v>
      </c>
      <c r="L25" s="87">
        <v>3</v>
      </c>
      <c r="N25" s="93"/>
    </row>
    <row r="26" spans="2:14" x14ac:dyDescent="0.4">
      <c r="B26" s="86">
        <v>21</v>
      </c>
      <c r="C26" s="87" t="s">
        <v>58</v>
      </c>
      <c r="D26" s="88" t="str">
        <f t="shared" si="0"/>
        <v>u</v>
      </c>
      <c r="E26" s="86" t="s">
        <v>16</v>
      </c>
      <c r="F26" s="94"/>
      <c r="G26" s="86" t="s">
        <v>17</v>
      </c>
      <c r="H26" s="94"/>
      <c r="I26" s="90" t="s">
        <v>37</v>
      </c>
      <c r="J26" s="94"/>
      <c r="K26" s="91" t="s">
        <v>2</v>
      </c>
      <c r="L26" s="87">
        <v>4</v>
      </c>
      <c r="N26" s="93"/>
    </row>
    <row r="27" spans="2:14" x14ac:dyDescent="0.4">
      <c r="B27" s="86">
        <v>22</v>
      </c>
      <c r="C27" s="87" t="s">
        <v>59</v>
      </c>
      <c r="D27" s="88" t="str">
        <f t="shared" si="0"/>
        <v>v</v>
      </c>
      <c r="E27" s="86" t="s">
        <v>16</v>
      </c>
      <c r="F27" s="94"/>
      <c r="G27" s="86" t="s">
        <v>17</v>
      </c>
      <c r="H27" s="94"/>
      <c r="I27" s="90" t="s">
        <v>37</v>
      </c>
      <c r="J27" s="94"/>
      <c r="K27" s="91" t="s">
        <v>2</v>
      </c>
      <c r="L27" s="87">
        <v>5</v>
      </c>
      <c r="N27" s="93"/>
    </row>
    <row r="28" spans="2:14" x14ac:dyDescent="0.4">
      <c r="B28" s="86">
        <v>23</v>
      </c>
      <c r="C28" s="87" t="s">
        <v>60</v>
      </c>
      <c r="D28" s="88" t="str">
        <f t="shared" si="0"/>
        <v>w</v>
      </c>
      <c r="E28" s="86" t="s">
        <v>16</v>
      </c>
      <c r="F28" s="94"/>
      <c r="G28" s="86" t="s">
        <v>17</v>
      </c>
      <c r="H28" s="94"/>
      <c r="I28" s="90" t="s">
        <v>37</v>
      </c>
      <c r="J28" s="94"/>
      <c r="K28" s="91" t="s">
        <v>2</v>
      </c>
      <c r="L28" s="87">
        <v>6</v>
      </c>
      <c r="N28" s="93"/>
    </row>
    <row r="29" spans="2:14" x14ac:dyDescent="0.4">
      <c r="B29" s="86">
        <v>24</v>
      </c>
      <c r="C29" s="87" t="s">
        <v>61</v>
      </c>
      <c r="D29" s="88" t="str">
        <f t="shared" si="0"/>
        <v>x</v>
      </c>
      <c r="E29" s="86" t="s">
        <v>16</v>
      </c>
      <c r="F29" s="94"/>
      <c r="G29" s="86" t="s">
        <v>17</v>
      </c>
      <c r="H29" s="94"/>
      <c r="I29" s="90" t="s">
        <v>37</v>
      </c>
      <c r="J29" s="94"/>
      <c r="K29" s="91" t="s">
        <v>2</v>
      </c>
      <c r="L29" s="87">
        <v>7</v>
      </c>
      <c r="N29" s="93"/>
    </row>
    <row r="30" spans="2:14" x14ac:dyDescent="0.4">
      <c r="B30" s="86">
        <v>25</v>
      </c>
      <c r="C30" s="87" t="s">
        <v>62</v>
      </c>
      <c r="D30" s="88" t="str">
        <f t="shared" si="0"/>
        <v>y</v>
      </c>
      <c r="E30" s="86" t="s">
        <v>16</v>
      </c>
      <c r="F30" s="94"/>
      <c r="G30" s="86" t="s">
        <v>17</v>
      </c>
      <c r="H30" s="94"/>
      <c r="I30" s="90" t="s">
        <v>37</v>
      </c>
      <c r="J30" s="94"/>
      <c r="K30" s="91" t="s">
        <v>2</v>
      </c>
      <c r="L30" s="87">
        <v>8</v>
      </c>
      <c r="N30" s="93"/>
    </row>
    <row r="31" spans="2:14" x14ac:dyDescent="0.4">
      <c r="B31" s="86">
        <v>26</v>
      </c>
      <c r="C31" s="87" t="s">
        <v>63</v>
      </c>
      <c r="D31" s="88" t="str">
        <f t="shared" si="0"/>
        <v>z</v>
      </c>
      <c r="E31" s="86" t="s">
        <v>16</v>
      </c>
      <c r="F31" s="94"/>
      <c r="G31" s="86" t="s">
        <v>17</v>
      </c>
      <c r="H31" s="94"/>
      <c r="I31" s="90" t="s">
        <v>37</v>
      </c>
      <c r="J31" s="94"/>
      <c r="K31" s="91" t="s">
        <v>2</v>
      </c>
      <c r="L31" s="87">
        <v>1</v>
      </c>
      <c r="N31" s="93"/>
    </row>
    <row r="32" spans="2:14" x14ac:dyDescent="0.4">
      <c r="B32" s="86">
        <v>27</v>
      </c>
      <c r="C32" s="87" t="s">
        <v>61</v>
      </c>
      <c r="D32" s="88" t="str">
        <f t="shared" si="0"/>
        <v>x</v>
      </c>
      <c r="E32" s="86" t="s">
        <v>16</v>
      </c>
      <c r="F32" s="94"/>
      <c r="G32" s="86" t="s">
        <v>17</v>
      </c>
      <c r="H32" s="94"/>
      <c r="I32" s="90" t="s">
        <v>37</v>
      </c>
      <c r="J32" s="94"/>
      <c r="K32" s="91" t="s">
        <v>2</v>
      </c>
      <c r="L32" s="87">
        <v>2</v>
      </c>
      <c r="N32" s="93"/>
    </row>
    <row r="33" spans="2:14" x14ac:dyDescent="0.4">
      <c r="B33" s="86">
        <v>28</v>
      </c>
      <c r="C33" s="87" t="s">
        <v>64</v>
      </c>
      <c r="D33" s="88" t="str">
        <f t="shared" si="0"/>
        <v>aa</v>
      </c>
      <c r="E33" s="86" t="s">
        <v>16</v>
      </c>
      <c r="F33" s="94"/>
      <c r="G33" s="86" t="s">
        <v>17</v>
      </c>
      <c r="H33" s="94"/>
      <c r="I33" s="90" t="s">
        <v>37</v>
      </c>
      <c r="J33" s="94"/>
      <c r="K33" s="91" t="s">
        <v>2</v>
      </c>
      <c r="L33" s="87">
        <v>3</v>
      </c>
      <c r="N33" s="93"/>
    </row>
    <row r="34" spans="2:14" x14ac:dyDescent="0.4">
      <c r="B34" s="86">
        <v>29</v>
      </c>
      <c r="C34" s="87" t="s">
        <v>65</v>
      </c>
      <c r="D34" s="88" t="str">
        <f t="shared" si="0"/>
        <v>ab</v>
      </c>
      <c r="E34" s="86" t="s">
        <v>16</v>
      </c>
      <c r="F34" s="94"/>
      <c r="G34" s="86" t="s">
        <v>17</v>
      </c>
      <c r="H34" s="94"/>
      <c r="I34" s="90" t="s">
        <v>37</v>
      </c>
      <c r="J34" s="94"/>
      <c r="K34" s="91" t="s">
        <v>2</v>
      </c>
      <c r="L34" s="87">
        <v>4</v>
      </c>
      <c r="N34" s="93"/>
    </row>
    <row r="35" spans="2:14" x14ac:dyDescent="0.4">
      <c r="B35" s="86">
        <v>30</v>
      </c>
      <c r="C35" s="87" t="s">
        <v>66</v>
      </c>
      <c r="D35" s="88" t="str">
        <f t="shared" si="0"/>
        <v>ac</v>
      </c>
      <c r="E35" s="86" t="s">
        <v>16</v>
      </c>
      <c r="F35" s="94"/>
      <c r="G35" s="86" t="s">
        <v>17</v>
      </c>
      <c r="H35" s="94"/>
      <c r="I35" s="90" t="s">
        <v>37</v>
      </c>
      <c r="J35" s="94"/>
      <c r="K35" s="91" t="s">
        <v>2</v>
      </c>
      <c r="L35" s="87">
        <v>5</v>
      </c>
      <c r="N35" s="93"/>
    </row>
    <row r="36" spans="2:14" x14ac:dyDescent="0.4">
      <c r="B36" s="86">
        <v>31</v>
      </c>
      <c r="C36" s="87" t="s">
        <v>67</v>
      </c>
      <c r="D36" s="88" t="str">
        <f t="shared" si="0"/>
        <v>ad</v>
      </c>
      <c r="E36" s="86" t="s">
        <v>16</v>
      </c>
      <c r="F36" s="94"/>
      <c r="G36" s="86" t="s">
        <v>17</v>
      </c>
      <c r="H36" s="94"/>
      <c r="I36" s="90" t="s">
        <v>37</v>
      </c>
      <c r="J36" s="94"/>
      <c r="K36" s="91" t="s">
        <v>2</v>
      </c>
      <c r="L36" s="87">
        <v>6</v>
      </c>
      <c r="N36" s="93"/>
    </row>
    <row r="37" spans="2:14" x14ac:dyDescent="0.4">
      <c r="B37" s="86">
        <v>32</v>
      </c>
      <c r="C37" s="87" t="s">
        <v>68</v>
      </c>
      <c r="D37" s="88" t="str">
        <f t="shared" si="0"/>
        <v>ae</v>
      </c>
      <c r="E37" s="86" t="s">
        <v>16</v>
      </c>
      <c r="F37" s="94"/>
      <c r="G37" s="86" t="s">
        <v>17</v>
      </c>
      <c r="H37" s="94"/>
      <c r="I37" s="90" t="s">
        <v>37</v>
      </c>
      <c r="J37" s="94"/>
      <c r="K37" s="91" t="s">
        <v>2</v>
      </c>
      <c r="L37" s="87">
        <v>7</v>
      </c>
      <c r="N37" s="93"/>
    </row>
    <row r="38" spans="2:14" x14ac:dyDescent="0.4">
      <c r="B38" s="86">
        <v>33</v>
      </c>
      <c r="C38" s="87" t="s">
        <v>69</v>
      </c>
      <c r="D38" s="88" t="str">
        <f t="shared" si="0"/>
        <v>af</v>
      </c>
      <c r="E38" s="86" t="s">
        <v>16</v>
      </c>
      <c r="F38" s="94"/>
      <c r="G38" s="86" t="s">
        <v>17</v>
      </c>
      <c r="H38" s="94"/>
      <c r="I38" s="90" t="s">
        <v>37</v>
      </c>
      <c r="J38" s="94"/>
      <c r="K38" s="91" t="s">
        <v>2</v>
      </c>
      <c r="L38" s="87">
        <v>8</v>
      </c>
      <c r="N38" s="93"/>
    </row>
    <row r="39" spans="2:14" x14ac:dyDescent="0.4">
      <c r="B39" s="86">
        <v>34</v>
      </c>
      <c r="C39" s="95" t="s">
        <v>87</v>
      </c>
      <c r="D39" s="88"/>
      <c r="E39" s="86" t="s">
        <v>16</v>
      </c>
      <c r="F39" s="89">
        <v>0.29166666666666669</v>
      </c>
      <c r="G39" s="86" t="s">
        <v>17</v>
      </c>
      <c r="H39" s="89">
        <v>0.39583333333333331</v>
      </c>
      <c r="I39" s="90" t="s">
        <v>37</v>
      </c>
      <c r="J39" s="89">
        <v>0</v>
      </c>
      <c r="K39" s="91" t="s">
        <v>2</v>
      </c>
      <c r="L39" s="92">
        <f t="shared" ref="L39:L40" si="2">IF(OR(F39="",H39=""),"",(H39+IF(F39&gt;H39,1,0)-F39-J39)*24)</f>
        <v>2.4999999999999991</v>
      </c>
      <c r="N39" s="93"/>
    </row>
    <row r="40" spans="2:14" x14ac:dyDescent="0.4">
      <c r="B40" s="86"/>
      <c r="C40" s="96" t="s">
        <v>36</v>
      </c>
      <c r="D40" s="88"/>
      <c r="E40" s="86" t="s">
        <v>16</v>
      </c>
      <c r="F40" s="89">
        <v>0.6875</v>
      </c>
      <c r="G40" s="86" t="s">
        <v>17</v>
      </c>
      <c r="H40" s="89">
        <v>0.83333333333333337</v>
      </c>
      <c r="I40" s="90" t="s">
        <v>37</v>
      </c>
      <c r="J40" s="89">
        <v>0</v>
      </c>
      <c r="K40" s="91" t="s">
        <v>2</v>
      </c>
      <c r="L40" s="92">
        <f t="shared" si="2"/>
        <v>3.5000000000000009</v>
      </c>
      <c r="N40" s="93"/>
    </row>
    <row r="41" spans="2:14" x14ac:dyDescent="0.4">
      <c r="B41" s="86"/>
      <c r="C41" s="97" t="s">
        <v>36</v>
      </c>
      <c r="D41" s="88" t="str">
        <f>C39</f>
        <v>ag</v>
      </c>
      <c r="E41" s="86" t="s">
        <v>16</v>
      </c>
      <c r="F41" s="89" t="s">
        <v>36</v>
      </c>
      <c r="G41" s="86" t="s">
        <v>17</v>
      </c>
      <c r="H41" s="89" t="s">
        <v>36</v>
      </c>
      <c r="I41" s="90" t="s">
        <v>37</v>
      </c>
      <c r="J41" s="89" t="s">
        <v>36</v>
      </c>
      <c r="K41" s="91" t="s">
        <v>2</v>
      </c>
      <c r="L41" s="92">
        <f>IF(OR(L39="",L40=""),"",L39+L40)</f>
        <v>6</v>
      </c>
      <c r="N41" s="93" t="s">
        <v>217</v>
      </c>
    </row>
    <row r="42" spans="2:14" x14ac:dyDescent="0.4">
      <c r="B42" s="86"/>
      <c r="C42" s="95" t="s">
        <v>218</v>
      </c>
      <c r="D42" s="88"/>
      <c r="E42" s="86" t="s">
        <v>16</v>
      </c>
      <c r="F42" s="89"/>
      <c r="G42" s="86" t="s">
        <v>17</v>
      </c>
      <c r="H42" s="89"/>
      <c r="I42" s="90" t="s">
        <v>37</v>
      </c>
      <c r="J42" s="89">
        <v>0</v>
      </c>
      <c r="K42" s="91" t="s">
        <v>2</v>
      </c>
      <c r="L42" s="92" t="str">
        <f t="shared" ref="L42:L43" si="3">IF(OR(F42="",H42=""),"",(H42+IF(F42&gt;H42,1,0)-F42-J42)*24)</f>
        <v/>
      </c>
      <c r="N42" s="93"/>
    </row>
    <row r="43" spans="2:14" x14ac:dyDescent="0.4">
      <c r="B43" s="86">
        <v>35</v>
      </c>
      <c r="C43" s="96" t="s">
        <v>36</v>
      </c>
      <c r="D43" s="88"/>
      <c r="E43" s="86" t="s">
        <v>16</v>
      </c>
      <c r="F43" s="89"/>
      <c r="G43" s="86" t="s">
        <v>17</v>
      </c>
      <c r="H43" s="89"/>
      <c r="I43" s="90" t="s">
        <v>37</v>
      </c>
      <c r="J43" s="89">
        <v>0</v>
      </c>
      <c r="K43" s="91" t="s">
        <v>2</v>
      </c>
      <c r="L43" s="92" t="str">
        <f t="shared" si="3"/>
        <v/>
      </c>
      <c r="N43" s="93"/>
    </row>
    <row r="44" spans="2:14" x14ac:dyDescent="0.4">
      <c r="B44" s="86"/>
      <c r="C44" s="97" t="s">
        <v>36</v>
      </c>
      <c r="D44" s="88" t="str">
        <f>C42</f>
        <v>ah</v>
      </c>
      <c r="E44" s="86" t="s">
        <v>16</v>
      </c>
      <c r="F44" s="89" t="s">
        <v>36</v>
      </c>
      <c r="G44" s="86" t="s">
        <v>17</v>
      </c>
      <c r="H44" s="89" t="s">
        <v>36</v>
      </c>
      <c r="I44" s="90" t="s">
        <v>37</v>
      </c>
      <c r="J44" s="89" t="s">
        <v>36</v>
      </c>
      <c r="K44" s="91" t="s">
        <v>2</v>
      </c>
      <c r="L44" s="92" t="str">
        <f>IF(OR(L42="",L43=""),"",L42+L43)</f>
        <v/>
      </c>
      <c r="N44" s="93" t="s">
        <v>219</v>
      </c>
    </row>
    <row r="45" spans="2:14" x14ac:dyDescent="0.4">
      <c r="B45" s="86"/>
      <c r="C45" s="95" t="s">
        <v>220</v>
      </c>
      <c r="D45" s="88"/>
      <c r="E45" s="86" t="s">
        <v>16</v>
      </c>
      <c r="F45" s="89"/>
      <c r="G45" s="86" t="s">
        <v>17</v>
      </c>
      <c r="H45" s="89"/>
      <c r="I45" s="90" t="s">
        <v>37</v>
      </c>
      <c r="J45" s="89">
        <v>0</v>
      </c>
      <c r="K45" s="91" t="s">
        <v>2</v>
      </c>
      <c r="L45" s="92" t="str">
        <f t="shared" ref="L45:L46" si="4">IF(OR(F45="",H45=""),"",(H45+IF(F45&gt;H45,1,0)-F45-J45)*24)</f>
        <v/>
      </c>
      <c r="N45" s="93"/>
    </row>
    <row r="46" spans="2:14" x14ac:dyDescent="0.4">
      <c r="B46" s="86">
        <v>36</v>
      </c>
      <c r="C46" s="96" t="s">
        <v>36</v>
      </c>
      <c r="D46" s="88"/>
      <c r="E46" s="86" t="s">
        <v>16</v>
      </c>
      <c r="F46" s="89"/>
      <c r="G46" s="86" t="s">
        <v>17</v>
      </c>
      <c r="H46" s="89"/>
      <c r="I46" s="90" t="s">
        <v>37</v>
      </c>
      <c r="J46" s="89">
        <v>0</v>
      </c>
      <c r="K46" s="91" t="s">
        <v>2</v>
      </c>
      <c r="L46" s="92" t="str">
        <f t="shared" si="4"/>
        <v/>
      </c>
      <c r="N46" s="93"/>
    </row>
    <row r="47" spans="2:14" x14ac:dyDescent="0.4">
      <c r="B47" s="86"/>
      <c r="C47" s="97" t="s">
        <v>36</v>
      </c>
      <c r="D47" s="88" t="str">
        <f>C45</f>
        <v>ai</v>
      </c>
      <c r="E47" s="86" t="s">
        <v>16</v>
      </c>
      <c r="F47" s="89" t="s">
        <v>36</v>
      </c>
      <c r="G47" s="86" t="s">
        <v>17</v>
      </c>
      <c r="H47" s="89" t="s">
        <v>36</v>
      </c>
      <c r="I47" s="90" t="s">
        <v>37</v>
      </c>
      <c r="J47" s="89" t="s">
        <v>36</v>
      </c>
      <c r="K47" s="91" t="s">
        <v>2</v>
      </c>
      <c r="L47" s="92" t="str">
        <f>IF(OR(L45="",L46=""),"",L45+L46)</f>
        <v/>
      </c>
      <c r="N47" s="93" t="s">
        <v>219</v>
      </c>
    </row>
    <row r="49" spans="3:4" x14ac:dyDescent="0.4">
      <c r="C49" s="82" t="s">
        <v>221</v>
      </c>
      <c r="D49" s="82"/>
    </row>
    <row r="50" spans="3:4" x14ac:dyDescent="0.4">
      <c r="C50" s="82" t="s">
        <v>222</v>
      </c>
      <c r="D50" s="82"/>
    </row>
    <row r="51" spans="3:4" x14ac:dyDescent="0.4">
      <c r="C51" s="82" t="s">
        <v>223</v>
      </c>
      <c r="D51" s="82"/>
    </row>
    <row r="52" spans="3:4" x14ac:dyDescent="0.4">
      <c r="C52" s="82" t="s">
        <v>224</v>
      </c>
      <c r="D52"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A98"/>
  <sheetViews>
    <sheetView zoomScale="80" zoomScaleNormal="80" workbookViewId="0">
      <selection activeCell="C1" sqref="C1"/>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6"/>
      <c r="D1" s="46"/>
      <c r="E1" s="46"/>
    </row>
    <row r="2" spans="1:10" s="48" customFormat="1" ht="20.25" customHeight="1" x14ac:dyDescent="0.4">
      <c r="A2" s="47" t="s">
        <v>202</v>
      </c>
      <c r="B2" s="47"/>
      <c r="C2" s="46"/>
      <c r="D2" s="46"/>
      <c r="E2" s="46"/>
    </row>
    <row r="3" spans="1:10" s="53" customFormat="1" ht="20.25" customHeight="1" x14ac:dyDescent="0.4">
      <c r="A3" s="76"/>
      <c r="B3" s="46" t="s">
        <v>205</v>
      </c>
      <c r="C3" s="46"/>
      <c r="E3" s="353" t="s">
        <v>206</v>
      </c>
      <c r="F3" s="353"/>
      <c r="G3" s="353"/>
      <c r="H3" s="353"/>
      <c r="I3" s="353"/>
      <c r="J3" s="353"/>
    </row>
    <row r="4" spans="1:10" s="53" customFormat="1" ht="20.25" customHeight="1" x14ac:dyDescent="0.4">
      <c r="A4" s="77"/>
      <c r="B4" s="46" t="s">
        <v>207</v>
      </c>
      <c r="C4" s="46"/>
      <c r="E4" s="353"/>
      <c r="F4" s="353"/>
      <c r="G4" s="353"/>
      <c r="H4" s="353"/>
      <c r="I4" s="353"/>
      <c r="J4" s="353"/>
    </row>
    <row r="5" spans="1:10" s="48" customFormat="1" ht="20.25" customHeight="1" x14ac:dyDescent="0.4">
      <c r="A5" s="50" t="s">
        <v>191</v>
      </c>
      <c r="B5" s="46"/>
      <c r="C5" s="46"/>
      <c r="D5" s="49"/>
      <c r="E5" s="51"/>
    </row>
    <row r="6" spans="1:10" s="48" customFormat="1" ht="20.25" customHeight="1" x14ac:dyDescent="0.4">
      <c r="A6" s="46" t="s">
        <v>92</v>
      </c>
      <c r="B6" s="47"/>
      <c r="C6" s="46"/>
      <c r="D6" s="49"/>
      <c r="E6" s="51"/>
    </row>
    <row r="7" spans="1:10" s="53" customFormat="1" ht="20.25" customHeight="1" x14ac:dyDescent="0.4">
      <c r="A7" s="46" t="s">
        <v>281</v>
      </c>
      <c r="B7" s="46"/>
      <c r="C7" s="46"/>
    </row>
    <row r="8" spans="1:10" s="53" customFormat="1" ht="20.25" customHeight="1" x14ac:dyDescent="0.4">
      <c r="A8" s="46" t="s">
        <v>282</v>
      </c>
      <c r="B8" s="46"/>
      <c r="C8" s="46"/>
    </row>
    <row r="9" spans="1:10" s="48" customFormat="1" ht="20.25" customHeight="1" x14ac:dyDescent="0.4">
      <c r="A9" s="46" t="s">
        <v>239</v>
      </c>
      <c r="B9" s="47"/>
      <c r="C9" s="46"/>
    </row>
    <row r="10" spans="1:10" s="48" customFormat="1" ht="20.25" customHeight="1" x14ac:dyDescent="0.4">
      <c r="A10" s="46" t="s">
        <v>262</v>
      </c>
      <c r="B10" s="47"/>
      <c r="C10" s="46"/>
    </row>
    <row r="11" spans="1:10" s="48" customFormat="1" ht="20.25" customHeight="1" x14ac:dyDescent="0.4">
      <c r="A11" s="46" t="s">
        <v>261</v>
      </c>
      <c r="B11" s="47"/>
      <c r="C11" s="46"/>
    </row>
    <row r="12" spans="1:10" s="48" customFormat="1" ht="20.25" customHeight="1" x14ac:dyDescent="0.4">
      <c r="A12" s="46" t="s">
        <v>263</v>
      </c>
      <c r="B12" s="47"/>
      <c r="C12" s="46"/>
    </row>
    <row r="13" spans="1:10" s="48" customFormat="1" ht="20.25" customHeight="1" x14ac:dyDescent="0.4">
      <c r="A13" s="46" t="s">
        <v>182</v>
      </c>
      <c r="B13" s="47"/>
      <c r="C13" s="46"/>
    </row>
    <row r="14" spans="1:10" s="48" customFormat="1" ht="20.25" customHeight="1" x14ac:dyDescent="0.4">
      <c r="A14" s="46" t="s">
        <v>183</v>
      </c>
      <c r="B14" s="47"/>
      <c r="C14" s="46"/>
    </row>
    <row r="15" spans="1:10" s="48" customFormat="1" ht="20.25" customHeight="1" x14ac:dyDescent="0.4">
      <c r="A15" s="46" t="s">
        <v>264</v>
      </c>
      <c r="B15" s="47"/>
      <c r="C15" s="46"/>
    </row>
    <row r="16" spans="1:10" s="48" customFormat="1" ht="20.25" customHeight="1" x14ac:dyDescent="0.4">
      <c r="A16" s="46" t="s">
        <v>184</v>
      </c>
      <c r="B16" s="47"/>
      <c r="C16" s="46"/>
    </row>
    <row r="17" spans="1:24" s="48" customFormat="1" ht="20.25" customHeight="1" x14ac:dyDescent="0.4">
      <c r="A17" s="46" t="s">
        <v>185</v>
      </c>
      <c r="B17" s="47"/>
      <c r="C17" s="46"/>
    </row>
    <row r="18" spans="1:24" s="48" customFormat="1" ht="20.25" customHeight="1" x14ac:dyDescent="0.4">
      <c r="A18" s="46" t="s">
        <v>186</v>
      </c>
      <c r="B18" s="47"/>
      <c r="C18" s="46"/>
    </row>
    <row r="19" spans="1:24" s="48" customFormat="1" ht="17.25" customHeight="1" x14ac:dyDescent="0.4">
      <c r="A19" s="46" t="s">
        <v>265</v>
      </c>
      <c r="B19" s="46"/>
      <c r="C19" s="46"/>
    </row>
    <row r="20" spans="1:24" s="48" customFormat="1" ht="17.25" customHeight="1" x14ac:dyDescent="0.4">
      <c r="A20" s="46" t="s">
        <v>181</v>
      </c>
      <c r="B20" s="46"/>
      <c r="C20" s="46"/>
    </row>
    <row r="21" spans="1:24" s="48" customFormat="1" ht="17.25" customHeight="1" x14ac:dyDescent="0.4">
      <c r="A21" s="46"/>
      <c r="B21" s="22" t="s">
        <v>20</v>
      </c>
      <c r="C21" s="22" t="s">
        <v>3</v>
      </c>
    </row>
    <row r="22" spans="1:24" s="48" customFormat="1" ht="17.25" customHeight="1" x14ac:dyDescent="0.4">
      <c r="A22" s="46"/>
      <c r="B22" s="22">
        <v>1</v>
      </c>
      <c r="C22" s="52" t="s">
        <v>70</v>
      </c>
    </row>
    <row r="23" spans="1:24" s="48" customFormat="1" ht="17.25" customHeight="1" x14ac:dyDescent="0.4">
      <c r="A23" s="46"/>
      <c r="B23" s="22">
        <v>2</v>
      </c>
      <c r="C23" s="52" t="s">
        <v>101</v>
      </c>
    </row>
    <row r="24" spans="1:24" s="48" customFormat="1" ht="17.25" customHeight="1" x14ac:dyDescent="0.4">
      <c r="A24" s="46"/>
      <c r="B24" s="22">
        <v>3</v>
      </c>
      <c r="C24" s="52" t="s">
        <v>102</v>
      </c>
    </row>
    <row r="25" spans="1:24" s="48" customFormat="1" ht="17.25" customHeight="1" x14ac:dyDescent="0.4">
      <c r="A25" s="46"/>
      <c r="B25" s="22">
        <v>4</v>
      </c>
      <c r="C25" s="52" t="s">
        <v>103</v>
      </c>
    </row>
    <row r="26" spans="1:24" s="48" customFormat="1" ht="17.25" customHeight="1" x14ac:dyDescent="0.4">
      <c r="A26" s="46"/>
      <c r="B26" s="22">
        <v>5</v>
      </c>
      <c r="C26" s="52" t="s">
        <v>104</v>
      </c>
    </row>
    <row r="27" spans="1:24" s="48" customFormat="1" ht="17.25" customHeight="1" x14ac:dyDescent="0.4">
      <c r="A27" s="46"/>
      <c r="B27" s="22">
        <v>6</v>
      </c>
      <c r="C27" s="52" t="s">
        <v>105</v>
      </c>
    </row>
    <row r="28" spans="1:24" s="48" customFormat="1" ht="17.25" customHeight="1" x14ac:dyDescent="0.4">
      <c r="A28" s="46"/>
      <c r="B28" s="22">
        <v>7</v>
      </c>
      <c r="C28" s="52" t="s">
        <v>106</v>
      </c>
    </row>
    <row r="29" spans="1:24" s="48" customFormat="1" ht="17.25" customHeight="1" x14ac:dyDescent="0.4">
      <c r="A29" s="46"/>
      <c r="B29" s="22">
        <v>8</v>
      </c>
      <c r="C29" s="52" t="s">
        <v>71</v>
      </c>
    </row>
    <row r="30" spans="1:24" s="48" customFormat="1" ht="17.25" customHeight="1" x14ac:dyDescent="0.4">
      <c r="A30" s="46" t="s">
        <v>266</v>
      </c>
      <c r="B30" s="46"/>
      <c r="C30" s="46"/>
      <c r="D30" s="53"/>
      <c r="E30" s="53"/>
    </row>
    <row r="31" spans="1:24" s="48" customFormat="1" ht="17.25" customHeight="1" x14ac:dyDescent="0.4">
      <c r="A31" s="46" t="s">
        <v>93</v>
      </c>
      <c r="B31" s="46"/>
      <c r="C31" s="46"/>
      <c r="D31" s="53"/>
      <c r="E31" s="53"/>
    </row>
    <row r="32" spans="1:24" s="48" customFormat="1" ht="17.25" customHeight="1" x14ac:dyDescent="0.4">
      <c r="A32" s="46"/>
      <c r="B32" s="22" t="s">
        <v>4</v>
      </c>
      <c r="C32" s="22" t="s">
        <v>5</v>
      </c>
      <c r="D32" s="53"/>
      <c r="E32" s="53"/>
      <c r="F32" s="54"/>
      <c r="G32" s="54"/>
      <c r="I32" s="54"/>
      <c r="J32" s="54"/>
      <c r="K32" s="54"/>
      <c r="L32" s="54"/>
      <c r="M32" s="54"/>
      <c r="N32" s="54"/>
      <c r="Q32" s="54"/>
      <c r="R32" s="54"/>
      <c r="S32" s="54"/>
      <c r="V32" s="54"/>
      <c r="W32" s="54"/>
      <c r="X32" s="54"/>
    </row>
    <row r="33" spans="1:44" s="48" customFormat="1" ht="17.25" customHeight="1" x14ac:dyDescent="0.4">
      <c r="A33" s="46"/>
      <c r="B33" s="22" t="s">
        <v>6</v>
      </c>
      <c r="C33" s="52" t="s">
        <v>94</v>
      </c>
      <c r="D33" s="53"/>
      <c r="E33" s="53"/>
      <c r="F33" s="54"/>
      <c r="G33" s="54"/>
      <c r="I33" s="54"/>
      <c r="J33" s="54"/>
      <c r="K33" s="54"/>
      <c r="L33" s="54"/>
      <c r="M33" s="54"/>
      <c r="N33" s="54"/>
      <c r="Q33" s="54"/>
      <c r="R33" s="54"/>
      <c r="S33" s="54"/>
      <c r="V33" s="54"/>
      <c r="W33" s="54"/>
      <c r="X33" s="54"/>
    </row>
    <row r="34" spans="1:44" s="48" customFormat="1" ht="17.25" customHeight="1" x14ac:dyDescent="0.4">
      <c r="A34" s="46"/>
      <c r="B34" s="22" t="s">
        <v>7</v>
      </c>
      <c r="C34" s="52" t="s">
        <v>95</v>
      </c>
      <c r="D34" s="53"/>
      <c r="E34" s="53"/>
      <c r="F34" s="54"/>
      <c r="G34" s="54"/>
      <c r="I34" s="54"/>
      <c r="J34" s="54"/>
      <c r="K34" s="54"/>
      <c r="L34" s="54"/>
      <c r="M34" s="54"/>
      <c r="N34" s="54"/>
      <c r="Q34" s="54"/>
      <c r="R34" s="54"/>
      <c r="S34" s="54"/>
      <c r="V34" s="54"/>
      <c r="W34" s="54"/>
      <c r="X34" s="54"/>
    </row>
    <row r="35" spans="1:44" s="48" customFormat="1" ht="17.25" customHeight="1" x14ac:dyDescent="0.4">
      <c r="A35" s="46"/>
      <c r="B35" s="22" t="s">
        <v>8</v>
      </c>
      <c r="C35" s="52" t="s">
        <v>96</v>
      </c>
      <c r="D35" s="53"/>
      <c r="E35" s="53"/>
      <c r="F35" s="54"/>
      <c r="G35" s="54"/>
      <c r="I35" s="54"/>
      <c r="J35" s="54"/>
      <c r="K35" s="54"/>
      <c r="L35" s="54"/>
      <c r="M35" s="54"/>
      <c r="N35" s="54"/>
      <c r="Q35" s="54"/>
      <c r="R35" s="54"/>
      <c r="S35" s="54"/>
      <c r="V35" s="54"/>
      <c r="W35" s="54"/>
      <c r="X35" s="54"/>
    </row>
    <row r="36" spans="1:44" s="48" customFormat="1" ht="17.25" customHeight="1" x14ac:dyDescent="0.4">
      <c r="A36" s="46"/>
      <c r="B36" s="22" t="s">
        <v>9</v>
      </c>
      <c r="C36" s="52" t="s">
        <v>192</v>
      </c>
      <c r="D36" s="53"/>
      <c r="E36" s="53"/>
      <c r="F36" s="54"/>
      <c r="G36" s="54"/>
      <c r="I36" s="54"/>
      <c r="J36" s="54"/>
      <c r="K36" s="54"/>
      <c r="L36" s="54"/>
      <c r="M36" s="54"/>
      <c r="N36" s="54"/>
      <c r="Q36" s="54"/>
      <c r="R36" s="54"/>
      <c r="S36" s="54"/>
      <c r="V36" s="54"/>
      <c r="W36" s="54"/>
      <c r="X36" s="54"/>
    </row>
    <row r="37" spans="1:44" s="48" customFormat="1" ht="17.25" customHeight="1" x14ac:dyDescent="0.4">
      <c r="A37" s="46"/>
      <c r="B37" s="55" t="s">
        <v>10</v>
      </c>
      <c r="C37" s="46"/>
      <c r="D37" s="53"/>
      <c r="E37" s="53"/>
      <c r="F37" s="54"/>
      <c r="G37" s="54"/>
      <c r="I37" s="54"/>
      <c r="J37" s="54"/>
      <c r="K37" s="54"/>
      <c r="L37" s="54"/>
      <c r="M37" s="54"/>
      <c r="N37" s="54"/>
      <c r="Q37" s="54"/>
      <c r="R37" s="54"/>
      <c r="S37" s="54"/>
      <c r="V37" s="54"/>
      <c r="W37" s="54"/>
      <c r="X37" s="54"/>
    </row>
    <row r="38" spans="1:44" s="48" customFormat="1" ht="17.25" customHeight="1" x14ac:dyDescent="0.4">
      <c r="A38" s="53"/>
      <c r="B38" s="46" t="s">
        <v>97</v>
      </c>
      <c r="C38" s="53"/>
      <c r="D38" s="53"/>
      <c r="E38" s="55"/>
      <c r="F38" s="54"/>
      <c r="G38" s="54"/>
      <c r="I38" s="54"/>
      <c r="J38" s="54"/>
      <c r="K38" s="54"/>
      <c r="L38" s="54"/>
      <c r="M38" s="54"/>
      <c r="N38" s="54"/>
      <c r="Q38" s="54"/>
      <c r="R38" s="54"/>
      <c r="S38" s="54"/>
      <c r="V38" s="54"/>
      <c r="W38" s="54"/>
      <c r="X38" s="54"/>
    </row>
    <row r="39" spans="1:44" s="48" customFormat="1" ht="17.25" customHeight="1" x14ac:dyDescent="0.4">
      <c r="A39" s="53"/>
      <c r="B39" s="46" t="s">
        <v>193</v>
      </c>
      <c r="C39" s="53"/>
      <c r="D39" s="53"/>
      <c r="E39" s="46"/>
      <c r="F39" s="54"/>
      <c r="G39" s="54"/>
      <c r="I39" s="54"/>
      <c r="J39" s="54"/>
      <c r="K39" s="54"/>
      <c r="L39" s="54"/>
      <c r="M39" s="54"/>
      <c r="N39" s="54"/>
      <c r="Q39" s="54"/>
      <c r="R39" s="54"/>
      <c r="S39" s="54"/>
      <c r="V39" s="54"/>
      <c r="W39" s="54"/>
      <c r="X39" s="54"/>
    </row>
    <row r="40" spans="1:44" s="48" customFormat="1" ht="17.25" customHeight="1" x14ac:dyDescent="0.4">
      <c r="A40" s="46" t="s">
        <v>267</v>
      </c>
      <c r="B40" s="46"/>
      <c r="C40" s="46"/>
    </row>
    <row r="41" spans="1:44" s="48" customFormat="1" ht="17.25" customHeight="1" x14ac:dyDescent="0.4">
      <c r="A41" s="46" t="s">
        <v>187</v>
      </c>
      <c r="B41" s="46"/>
      <c r="C41" s="46"/>
      <c r="AG41" s="21"/>
      <c r="AH41" s="21"/>
      <c r="AI41" s="21"/>
      <c r="AJ41" s="21"/>
      <c r="AK41" s="21"/>
      <c r="AL41" s="21"/>
      <c r="AM41" s="21"/>
      <c r="AN41" s="21"/>
      <c r="AO41" s="21"/>
      <c r="AP41" s="21"/>
      <c r="AQ41" s="21"/>
      <c r="AR41" s="21"/>
    </row>
    <row r="42" spans="1:44" s="48" customFormat="1" ht="17.25" customHeight="1" x14ac:dyDescent="0.4">
      <c r="A42" s="46" t="s">
        <v>268</v>
      </c>
      <c r="B42" s="46"/>
    </row>
    <row r="43" spans="1:44" s="48" customFormat="1" ht="17.25" customHeight="1" x14ac:dyDescent="0.4">
      <c r="A43" s="46" t="s">
        <v>283</v>
      </c>
      <c r="B43" s="46"/>
    </row>
    <row r="44" spans="1:44" s="48" customFormat="1" ht="17.25" customHeight="1" x14ac:dyDescent="0.4">
      <c r="A44" s="46" t="s">
        <v>269</v>
      </c>
      <c r="B44" s="46"/>
    </row>
    <row r="45" spans="1:44" s="48" customFormat="1" ht="17.25" customHeight="1" x14ac:dyDescent="0.4">
      <c r="A45" s="46" t="s">
        <v>98</v>
      </c>
      <c r="B45" s="46"/>
    </row>
    <row r="46" spans="1:44" s="48" customFormat="1" ht="17.25" customHeight="1" x14ac:dyDescent="0.4">
      <c r="A46" s="46" t="s">
        <v>270</v>
      </c>
      <c r="B46" s="46"/>
      <c r="C46" s="46"/>
    </row>
    <row r="47" spans="1:44" s="48" customFormat="1" ht="17.25" customHeight="1" x14ac:dyDescent="0.4">
      <c r="A47" s="53" t="s">
        <v>288</v>
      </c>
      <c r="B47" s="53"/>
      <c r="C47" s="46"/>
    </row>
    <row r="48" spans="1:44" s="48" customFormat="1" ht="17.25" customHeight="1" x14ac:dyDescent="0.4">
      <c r="A48" s="53" t="s">
        <v>99</v>
      </c>
      <c r="B48" s="53"/>
      <c r="C48" s="46"/>
    </row>
    <row r="49" spans="1:53" s="48" customFormat="1" ht="17.25" customHeight="1" x14ac:dyDescent="0.4">
      <c r="A49" s="53" t="s">
        <v>241</v>
      </c>
    </row>
    <row r="50" spans="1:53" s="48" customFormat="1" ht="17.25" customHeight="1" x14ac:dyDescent="0.4">
      <c r="A50" s="53" t="s">
        <v>292</v>
      </c>
      <c r="B50" s="53"/>
      <c r="C50" s="46"/>
    </row>
    <row r="51" spans="1:53" s="48" customFormat="1" ht="17.25" customHeight="1" x14ac:dyDescent="0.4">
      <c r="A51" s="53" t="s">
        <v>291</v>
      </c>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row>
    <row r="52" spans="1:53" s="48" customFormat="1" ht="17.25" customHeight="1" x14ac:dyDescent="0.4">
      <c r="A52" s="193" t="s">
        <v>242</v>
      </c>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row>
    <row r="53" spans="1:53" ht="18.75" customHeight="1" x14ac:dyDescent="0.4">
      <c r="A53" s="194" t="s">
        <v>243</v>
      </c>
    </row>
    <row r="54" spans="1:53" ht="18.75" customHeight="1" x14ac:dyDescent="0.4">
      <c r="A54" s="193" t="s">
        <v>244</v>
      </c>
    </row>
    <row r="55" spans="1:53" ht="18.75" customHeight="1" x14ac:dyDescent="0.4">
      <c r="A55" s="194" t="s">
        <v>245</v>
      </c>
    </row>
    <row r="56" spans="1:53" ht="18.75" customHeight="1" x14ac:dyDescent="0.4">
      <c r="A56" s="193" t="s">
        <v>275</v>
      </c>
    </row>
    <row r="57" spans="1:53" ht="18.75" customHeight="1" x14ac:dyDescent="0.4">
      <c r="A57" s="193" t="s">
        <v>276</v>
      </c>
    </row>
    <row r="58" spans="1:53" ht="18.75" customHeight="1" x14ac:dyDescent="0.4">
      <c r="A58" s="193" t="s">
        <v>277</v>
      </c>
    </row>
    <row r="59" spans="1:53" s="53" customFormat="1" ht="20.25" customHeight="1" x14ac:dyDescent="0.4">
      <c r="A59" s="53" t="s">
        <v>284</v>
      </c>
      <c r="B59" s="197"/>
      <c r="C59" s="197"/>
      <c r="D59" s="46"/>
      <c r="E59" s="46"/>
    </row>
    <row r="60" spans="1:53" s="53" customFormat="1" ht="20.25" customHeight="1" x14ac:dyDescent="0.4">
      <c r="A60" s="53" t="s">
        <v>285</v>
      </c>
      <c r="B60" s="197"/>
      <c r="C60" s="197"/>
      <c r="D60" s="46"/>
      <c r="E60" s="46"/>
    </row>
    <row r="61" spans="1:53" s="53" customFormat="1" ht="20.25" customHeight="1" x14ac:dyDescent="0.4">
      <c r="A61" s="53" t="s">
        <v>286</v>
      </c>
      <c r="B61" s="197"/>
      <c r="C61" s="197"/>
      <c r="D61" s="46"/>
      <c r="E61" s="46"/>
    </row>
    <row r="62" spans="1:53" s="53" customFormat="1" ht="20.25" customHeight="1" x14ac:dyDescent="0.4">
      <c r="A62" s="53" t="s">
        <v>287</v>
      </c>
      <c r="B62" s="197"/>
      <c r="C62" s="197"/>
      <c r="D62" s="46"/>
      <c r="E62" s="46"/>
    </row>
    <row r="63" spans="1:53" ht="18.75" customHeight="1" x14ac:dyDescent="0.4"/>
    <row r="64" spans="1:53"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S128"/>
  <sheetViews>
    <sheetView showGridLines="0" view="pageBreakPreview" zoomScale="60" zoomScaleNormal="55" workbookViewId="0">
      <selection activeCell="D5" sqref="D5"/>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278</v>
      </c>
      <c r="H1" s="5"/>
      <c r="I1" s="5"/>
      <c r="J1" s="5"/>
      <c r="K1" s="5"/>
      <c r="L1" s="5"/>
      <c r="M1" s="5"/>
      <c r="N1" s="5"/>
      <c r="Q1" s="7" t="s">
        <v>0</v>
      </c>
      <c r="T1" s="5"/>
      <c r="U1" s="5"/>
      <c r="V1" s="5"/>
      <c r="W1" s="5"/>
      <c r="X1" s="5"/>
      <c r="Y1" s="5"/>
      <c r="Z1" s="5"/>
      <c r="AA1" s="5"/>
      <c r="AW1" s="9" t="s">
        <v>30</v>
      </c>
      <c r="AX1" s="323" t="s">
        <v>159</v>
      </c>
      <c r="AY1" s="324"/>
      <c r="AZ1" s="324"/>
      <c r="BA1" s="324"/>
      <c r="BB1" s="324"/>
      <c r="BC1" s="324"/>
      <c r="BD1" s="324"/>
      <c r="BE1" s="324"/>
      <c r="BF1" s="324"/>
      <c r="BG1" s="324"/>
      <c r="BH1" s="324"/>
      <c r="BI1" s="324"/>
      <c r="BJ1" s="324"/>
      <c r="BK1" s="324"/>
      <c r="BL1" s="324"/>
      <c r="BM1" s="324"/>
      <c r="BN1" s="9" t="s">
        <v>2</v>
      </c>
    </row>
    <row r="2" spans="2:71" s="8" customFormat="1" ht="20.25" customHeight="1" x14ac:dyDescent="0.4">
      <c r="N2" s="7"/>
      <c r="Q2" s="7"/>
      <c r="R2" s="7"/>
      <c r="T2" s="9"/>
      <c r="U2" s="9"/>
      <c r="V2" s="9"/>
      <c r="W2" s="9"/>
      <c r="X2" s="9"/>
      <c r="Y2" s="9"/>
      <c r="Z2" s="9"/>
      <c r="AA2" s="9"/>
      <c r="AF2" s="135" t="s">
        <v>27</v>
      </c>
      <c r="AG2" s="325">
        <v>6</v>
      </c>
      <c r="AH2" s="325"/>
      <c r="AI2" s="135" t="s">
        <v>28</v>
      </c>
      <c r="AJ2" s="326">
        <f>IF(AG2=0,"",YEAR(DATE(2018+AG2,1,1)))</f>
        <v>2024</v>
      </c>
      <c r="AK2" s="326"/>
      <c r="AL2" s="136" t="s">
        <v>29</v>
      </c>
      <c r="AM2" s="136" t="s">
        <v>1</v>
      </c>
      <c r="AN2" s="325">
        <v>4</v>
      </c>
      <c r="AO2" s="325"/>
      <c r="AP2" s="136" t="s">
        <v>24</v>
      </c>
      <c r="AW2" s="9" t="s">
        <v>31</v>
      </c>
      <c r="AX2" s="325" t="s">
        <v>188</v>
      </c>
      <c r="AY2" s="325"/>
      <c r="AZ2" s="325"/>
      <c r="BA2" s="325"/>
      <c r="BB2" s="325"/>
      <c r="BC2" s="325"/>
      <c r="BD2" s="325"/>
      <c r="BE2" s="325"/>
      <c r="BF2" s="325"/>
      <c r="BG2" s="325"/>
      <c r="BH2" s="325"/>
      <c r="BI2" s="325"/>
      <c r="BJ2" s="325"/>
      <c r="BK2" s="325"/>
      <c r="BL2" s="325"/>
      <c r="BM2" s="325"/>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327" t="s">
        <v>279</v>
      </c>
      <c r="BJ3" s="219"/>
      <c r="BK3" s="219"/>
      <c r="BL3" s="328"/>
      <c r="BM3" s="9"/>
    </row>
    <row r="4" spans="2:71" s="8" customFormat="1" ht="20.25" customHeight="1" x14ac:dyDescent="0.4">
      <c r="B4" s="32"/>
      <c r="C4" s="32"/>
      <c r="D4" s="32"/>
      <c r="E4" s="32"/>
      <c r="F4" s="32"/>
      <c r="G4" s="32"/>
      <c r="H4" s="32"/>
      <c r="I4" s="32"/>
      <c r="J4" s="32"/>
      <c r="K4" s="32"/>
      <c r="L4" s="32"/>
      <c r="M4" s="32"/>
      <c r="N4" s="160"/>
      <c r="O4" s="32"/>
      <c r="P4" s="32"/>
      <c r="Q4" s="160"/>
      <c r="R4" s="32"/>
      <c r="S4" s="161"/>
      <c r="T4" s="161"/>
      <c r="U4" s="161"/>
      <c r="V4" s="161"/>
      <c r="W4" s="161"/>
      <c r="X4" s="161"/>
      <c r="Y4" s="161"/>
      <c r="Z4" s="32"/>
      <c r="AA4" s="32"/>
      <c r="AB4" s="32"/>
      <c r="AC4" s="32"/>
      <c r="AD4" s="32"/>
      <c r="AE4" s="32"/>
      <c r="AF4" s="32"/>
      <c r="AG4" s="162"/>
      <c r="AH4" s="162"/>
      <c r="AI4" s="163"/>
      <c r="AJ4" s="164"/>
      <c r="AK4" s="163"/>
      <c r="AL4" s="32"/>
      <c r="AM4" s="32"/>
      <c r="AN4" s="32"/>
      <c r="AO4" s="32"/>
      <c r="AP4" s="32"/>
      <c r="AQ4" s="32"/>
      <c r="AR4" s="32"/>
      <c r="AS4" s="32"/>
      <c r="AT4" s="32"/>
      <c r="AU4" s="32"/>
      <c r="AV4" s="32"/>
      <c r="BH4" s="18" t="s">
        <v>225</v>
      </c>
      <c r="BI4" s="327" t="s">
        <v>280</v>
      </c>
      <c r="BJ4" s="219"/>
      <c r="BK4" s="219"/>
      <c r="BL4" s="328"/>
      <c r="BM4" s="9"/>
    </row>
    <row r="5" spans="2:71" s="8" customFormat="1" ht="9" customHeight="1" x14ac:dyDescent="0.4">
      <c r="B5" s="32"/>
      <c r="C5" s="32"/>
      <c r="D5" s="32"/>
      <c r="E5" s="32"/>
      <c r="F5" s="32"/>
      <c r="G5" s="32"/>
      <c r="H5" s="32"/>
      <c r="I5" s="32"/>
      <c r="J5" s="32"/>
      <c r="K5" s="32"/>
      <c r="L5" s="32"/>
      <c r="M5" s="32"/>
      <c r="N5" s="160"/>
      <c r="O5" s="32"/>
      <c r="P5" s="32"/>
      <c r="Q5" s="160"/>
      <c r="R5" s="32"/>
      <c r="S5" s="161"/>
      <c r="T5" s="161"/>
      <c r="U5" s="161"/>
      <c r="V5" s="161"/>
      <c r="W5" s="161"/>
      <c r="X5" s="161"/>
      <c r="Y5" s="161"/>
      <c r="Z5" s="32"/>
      <c r="AA5" s="32"/>
      <c r="AB5" s="32"/>
      <c r="AC5" s="32"/>
      <c r="AD5" s="32"/>
      <c r="AE5" s="32"/>
      <c r="AF5" s="32"/>
      <c r="AG5" s="165"/>
      <c r="AH5" s="165"/>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240</v>
      </c>
      <c r="AT6" s="30"/>
      <c r="AU6" s="30"/>
      <c r="AV6" s="30"/>
      <c r="AW6" s="6"/>
      <c r="AX6" s="6"/>
      <c r="AY6" s="6"/>
      <c r="BA6" s="38"/>
      <c r="BB6" s="38"/>
      <c r="BC6" s="2"/>
      <c r="BD6" s="6"/>
      <c r="BE6" s="348">
        <v>40</v>
      </c>
      <c r="BF6" s="349"/>
      <c r="BG6" s="2" t="s">
        <v>22</v>
      </c>
      <c r="BH6" s="6"/>
      <c r="BI6" s="348">
        <v>160</v>
      </c>
      <c r="BJ6" s="349"/>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350">
        <f>DAY(EOMONTH(DATE(AJ2,AN2,1),0))</f>
        <v>30</v>
      </c>
      <c r="BJ8" s="351"/>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252</v>
      </c>
      <c r="AV10" s="38"/>
      <c r="AW10" s="30"/>
      <c r="AX10" s="34"/>
      <c r="AY10" s="34"/>
      <c r="AZ10" s="195"/>
      <c r="BA10" s="30"/>
      <c r="BB10" s="196"/>
      <c r="BC10" s="196"/>
      <c r="BD10" s="196"/>
      <c r="BE10" s="30"/>
      <c r="BF10" s="30"/>
      <c r="BG10" s="31" t="s">
        <v>250</v>
      </c>
      <c r="BH10" s="30"/>
      <c r="BI10" s="348">
        <v>36</v>
      </c>
      <c r="BJ10" s="349"/>
      <c r="BK10" s="2" t="s">
        <v>251</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71" t="s">
        <v>20</v>
      </c>
      <c r="C12" s="274" t="s">
        <v>253</v>
      </c>
      <c r="D12" s="277" t="s">
        <v>254</v>
      </c>
      <c r="E12" s="278"/>
      <c r="F12" s="279"/>
      <c r="G12" s="277" t="s">
        <v>255</v>
      </c>
      <c r="H12" s="286"/>
      <c r="I12" s="137"/>
      <c r="J12" s="138"/>
      <c r="K12" s="137"/>
      <c r="L12" s="138"/>
      <c r="M12" s="291" t="s">
        <v>256</v>
      </c>
      <c r="N12" s="292"/>
      <c r="O12" s="297" t="s">
        <v>257</v>
      </c>
      <c r="P12" s="298"/>
      <c r="Q12" s="298"/>
      <c r="R12" s="286"/>
      <c r="S12" s="297" t="s">
        <v>258</v>
      </c>
      <c r="T12" s="298"/>
      <c r="U12" s="298"/>
      <c r="V12" s="298"/>
      <c r="W12" s="286"/>
      <c r="X12" s="182"/>
      <c r="Y12" s="182"/>
      <c r="Z12" s="183"/>
      <c r="AA12" s="329" t="s">
        <v>259</v>
      </c>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278"/>
      <c r="AX12" s="278"/>
      <c r="AY12" s="278"/>
      <c r="AZ12" s="278"/>
      <c r="BA12" s="278"/>
      <c r="BB12" s="278"/>
      <c r="BC12" s="278"/>
      <c r="BD12" s="278"/>
      <c r="BE12" s="278"/>
      <c r="BF12" s="330" t="str">
        <f>IF(BI3="４週","(12)1～4週目の勤務時間数合計","(12)1か月の勤務時間数　合計")</f>
        <v>(12)1か月の勤務時間数　合計</v>
      </c>
      <c r="BG12" s="331"/>
      <c r="BH12" s="336" t="s">
        <v>260</v>
      </c>
      <c r="BI12" s="337"/>
      <c r="BJ12" s="277" t="s">
        <v>289</v>
      </c>
      <c r="BK12" s="298"/>
      <c r="BL12" s="298"/>
      <c r="BM12" s="298"/>
      <c r="BN12" s="342"/>
    </row>
    <row r="13" spans="2:71" ht="20.25" customHeight="1" x14ac:dyDescent="0.4">
      <c r="B13" s="272"/>
      <c r="C13" s="275"/>
      <c r="D13" s="280"/>
      <c r="E13" s="281"/>
      <c r="F13" s="282"/>
      <c r="G13" s="287"/>
      <c r="H13" s="288"/>
      <c r="I13" s="139"/>
      <c r="J13" s="140"/>
      <c r="K13" s="139"/>
      <c r="L13" s="140"/>
      <c r="M13" s="293"/>
      <c r="N13" s="294"/>
      <c r="O13" s="299"/>
      <c r="P13" s="300"/>
      <c r="Q13" s="300"/>
      <c r="R13" s="288"/>
      <c r="S13" s="299"/>
      <c r="T13" s="300"/>
      <c r="U13" s="300"/>
      <c r="V13" s="300"/>
      <c r="W13" s="288"/>
      <c r="X13" s="184"/>
      <c r="Y13" s="184"/>
      <c r="Z13" s="185"/>
      <c r="AA13" s="345" t="s">
        <v>11</v>
      </c>
      <c r="AB13" s="345"/>
      <c r="AC13" s="345"/>
      <c r="AD13" s="345"/>
      <c r="AE13" s="345"/>
      <c r="AF13" s="345"/>
      <c r="AG13" s="346"/>
      <c r="AH13" s="347" t="s">
        <v>12</v>
      </c>
      <c r="AI13" s="345"/>
      <c r="AJ13" s="345"/>
      <c r="AK13" s="345"/>
      <c r="AL13" s="345"/>
      <c r="AM13" s="345"/>
      <c r="AN13" s="346"/>
      <c r="AO13" s="347" t="s">
        <v>13</v>
      </c>
      <c r="AP13" s="345"/>
      <c r="AQ13" s="345"/>
      <c r="AR13" s="345"/>
      <c r="AS13" s="345"/>
      <c r="AT13" s="345"/>
      <c r="AU13" s="346"/>
      <c r="AV13" s="347" t="s">
        <v>14</v>
      </c>
      <c r="AW13" s="345"/>
      <c r="AX13" s="345"/>
      <c r="AY13" s="345"/>
      <c r="AZ13" s="345"/>
      <c r="BA13" s="345"/>
      <c r="BB13" s="346"/>
      <c r="BC13" s="347" t="s">
        <v>15</v>
      </c>
      <c r="BD13" s="345"/>
      <c r="BE13" s="345"/>
      <c r="BF13" s="332"/>
      <c r="BG13" s="333"/>
      <c r="BH13" s="338"/>
      <c r="BI13" s="339"/>
      <c r="BJ13" s="287"/>
      <c r="BK13" s="300"/>
      <c r="BL13" s="300"/>
      <c r="BM13" s="300"/>
      <c r="BN13" s="343"/>
    </row>
    <row r="14" spans="2:71" ht="20.25" customHeight="1" x14ac:dyDescent="0.4">
      <c r="B14" s="272"/>
      <c r="C14" s="275"/>
      <c r="D14" s="280"/>
      <c r="E14" s="281"/>
      <c r="F14" s="282"/>
      <c r="G14" s="287"/>
      <c r="H14" s="288"/>
      <c r="I14" s="139"/>
      <c r="J14" s="140"/>
      <c r="K14" s="139"/>
      <c r="L14" s="140"/>
      <c r="M14" s="293"/>
      <c r="N14" s="294"/>
      <c r="O14" s="299"/>
      <c r="P14" s="300"/>
      <c r="Q14" s="300"/>
      <c r="R14" s="288"/>
      <c r="S14" s="299"/>
      <c r="T14" s="300"/>
      <c r="U14" s="300"/>
      <c r="V14" s="300"/>
      <c r="W14" s="288"/>
      <c r="X14" s="184"/>
      <c r="Y14" s="184"/>
      <c r="Z14" s="185"/>
      <c r="AA14" s="143">
        <v>1</v>
      </c>
      <c r="AB14" s="144">
        <v>2</v>
      </c>
      <c r="AC14" s="144">
        <v>3</v>
      </c>
      <c r="AD14" s="144">
        <v>4</v>
      </c>
      <c r="AE14" s="144">
        <v>5</v>
      </c>
      <c r="AF14" s="144">
        <v>6</v>
      </c>
      <c r="AG14" s="145">
        <v>7</v>
      </c>
      <c r="AH14" s="146">
        <v>8</v>
      </c>
      <c r="AI14" s="144">
        <v>9</v>
      </c>
      <c r="AJ14" s="144">
        <v>10</v>
      </c>
      <c r="AK14" s="144">
        <v>11</v>
      </c>
      <c r="AL14" s="144">
        <v>12</v>
      </c>
      <c r="AM14" s="144">
        <v>13</v>
      </c>
      <c r="AN14" s="145">
        <v>14</v>
      </c>
      <c r="AO14" s="143">
        <v>15</v>
      </c>
      <c r="AP14" s="144">
        <v>16</v>
      </c>
      <c r="AQ14" s="144">
        <v>17</v>
      </c>
      <c r="AR14" s="144">
        <v>18</v>
      </c>
      <c r="AS14" s="144">
        <v>19</v>
      </c>
      <c r="AT14" s="144">
        <v>20</v>
      </c>
      <c r="AU14" s="145">
        <v>21</v>
      </c>
      <c r="AV14" s="146">
        <v>22</v>
      </c>
      <c r="AW14" s="144">
        <v>23</v>
      </c>
      <c r="AX14" s="144">
        <v>24</v>
      </c>
      <c r="AY14" s="144">
        <v>25</v>
      </c>
      <c r="AZ14" s="144">
        <v>26</v>
      </c>
      <c r="BA14" s="144">
        <v>27</v>
      </c>
      <c r="BB14" s="145">
        <v>28</v>
      </c>
      <c r="BC14" s="147">
        <f>IF($BI$3="暦月",IF(DAY(DATE($AJ$2,$AN$2,29))=29,29,""),"")</f>
        <v>29</v>
      </c>
      <c r="BD14" s="134">
        <f>IF($BI$3="暦月",IF(DAY(DATE($AJ$2,$AN$2,30))=30,30,""),"")</f>
        <v>30</v>
      </c>
      <c r="BE14" s="148" t="str">
        <f>IF($BI$3="暦月",IF(DAY(DATE($AJ$2,$AN$2,31))=31,31,""),"")</f>
        <v/>
      </c>
      <c r="BF14" s="332"/>
      <c r="BG14" s="333"/>
      <c r="BH14" s="338"/>
      <c r="BI14" s="339"/>
      <c r="BJ14" s="287"/>
      <c r="BK14" s="300"/>
      <c r="BL14" s="300"/>
      <c r="BM14" s="300"/>
      <c r="BN14" s="343"/>
    </row>
    <row r="15" spans="2:71" ht="20.25" hidden="1" customHeight="1" x14ac:dyDescent="0.4">
      <c r="B15" s="272"/>
      <c r="C15" s="275"/>
      <c r="D15" s="280"/>
      <c r="E15" s="281"/>
      <c r="F15" s="282"/>
      <c r="G15" s="287"/>
      <c r="H15" s="288"/>
      <c r="I15" s="139"/>
      <c r="J15" s="140"/>
      <c r="K15" s="139"/>
      <c r="L15" s="140"/>
      <c r="M15" s="293"/>
      <c r="N15" s="294"/>
      <c r="O15" s="299"/>
      <c r="P15" s="300"/>
      <c r="Q15" s="300"/>
      <c r="R15" s="288"/>
      <c r="S15" s="299"/>
      <c r="T15" s="300"/>
      <c r="U15" s="300"/>
      <c r="V15" s="300"/>
      <c r="W15" s="288"/>
      <c r="X15" s="184"/>
      <c r="Y15" s="184"/>
      <c r="Z15" s="185"/>
      <c r="AA15" s="143">
        <f>WEEKDAY(DATE($AJ$2,$AN$2,1))</f>
        <v>2</v>
      </c>
      <c r="AB15" s="144">
        <f>WEEKDAY(DATE($AJ$2,$AN$2,2))</f>
        <v>3</v>
      </c>
      <c r="AC15" s="144">
        <f>WEEKDAY(DATE($AJ$2,$AN$2,3))</f>
        <v>4</v>
      </c>
      <c r="AD15" s="144">
        <f>WEEKDAY(DATE($AJ$2,$AN$2,4))</f>
        <v>5</v>
      </c>
      <c r="AE15" s="144">
        <f>WEEKDAY(DATE($AJ$2,$AN$2,5))</f>
        <v>6</v>
      </c>
      <c r="AF15" s="144">
        <f>WEEKDAY(DATE($AJ$2,$AN$2,6))</f>
        <v>7</v>
      </c>
      <c r="AG15" s="145">
        <f>WEEKDAY(DATE($AJ$2,$AN$2,7))</f>
        <v>1</v>
      </c>
      <c r="AH15" s="146">
        <f>WEEKDAY(DATE($AJ$2,$AN$2,8))</f>
        <v>2</v>
      </c>
      <c r="AI15" s="144">
        <f>WEEKDAY(DATE($AJ$2,$AN$2,9))</f>
        <v>3</v>
      </c>
      <c r="AJ15" s="144">
        <f>WEEKDAY(DATE($AJ$2,$AN$2,10))</f>
        <v>4</v>
      </c>
      <c r="AK15" s="144">
        <f>WEEKDAY(DATE($AJ$2,$AN$2,11))</f>
        <v>5</v>
      </c>
      <c r="AL15" s="144">
        <f>WEEKDAY(DATE($AJ$2,$AN$2,12))</f>
        <v>6</v>
      </c>
      <c r="AM15" s="144">
        <f>WEEKDAY(DATE($AJ$2,$AN$2,13))</f>
        <v>7</v>
      </c>
      <c r="AN15" s="145">
        <f>WEEKDAY(DATE($AJ$2,$AN$2,14))</f>
        <v>1</v>
      </c>
      <c r="AO15" s="146">
        <f>WEEKDAY(DATE($AJ$2,$AN$2,15))</f>
        <v>2</v>
      </c>
      <c r="AP15" s="144">
        <f>WEEKDAY(DATE($AJ$2,$AN$2,16))</f>
        <v>3</v>
      </c>
      <c r="AQ15" s="144">
        <f>WEEKDAY(DATE($AJ$2,$AN$2,17))</f>
        <v>4</v>
      </c>
      <c r="AR15" s="144">
        <f>WEEKDAY(DATE($AJ$2,$AN$2,18))</f>
        <v>5</v>
      </c>
      <c r="AS15" s="144">
        <f>WEEKDAY(DATE($AJ$2,$AN$2,19))</f>
        <v>6</v>
      </c>
      <c r="AT15" s="144">
        <f>WEEKDAY(DATE($AJ$2,$AN$2,20))</f>
        <v>7</v>
      </c>
      <c r="AU15" s="145">
        <f>WEEKDAY(DATE($AJ$2,$AN$2,21))</f>
        <v>1</v>
      </c>
      <c r="AV15" s="146">
        <f>WEEKDAY(DATE($AJ$2,$AN$2,22))</f>
        <v>2</v>
      </c>
      <c r="AW15" s="144">
        <f>WEEKDAY(DATE($AJ$2,$AN$2,23))</f>
        <v>3</v>
      </c>
      <c r="AX15" s="144">
        <f>WEEKDAY(DATE($AJ$2,$AN$2,24))</f>
        <v>4</v>
      </c>
      <c r="AY15" s="144">
        <f>WEEKDAY(DATE($AJ$2,$AN$2,25))</f>
        <v>5</v>
      </c>
      <c r="AZ15" s="144">
        <f>WEEKDAY(DATE($AJ$2,$AN$2,26))</f>
        <v>6</v>
      </c>
      <c r="BA15" s="144">
        <f>WEEKDAY(DATE($AJ$2,$AN$2,27))</f>
        <v>7</v>
      </c>
      <c r="BB15" s="145">
        <f>WEEKDAY(DATE($AJ$2,$AN$2,28))</f>
        <v>1</v>
      </c>
      <c r="BC15" s="146">
        <f>IF(BC14=29,WEEKDAY(DATE($AJ$2,$AN$2,29)),0)</f>
        <v>2</v>
      </c>
      <c r="BD15" s="144">
        <f>IF(BD14=30,WEEKDAY(DATE($AJ$2,$AN$2,30)),0)</f>
        <v>3</v>
      </c>
      <c r="BE15" s="145">
        <f>IF(BE14=31,WEEKDAY(DATE($AJ$2,$AN$2,31)),0)</f>
        <v>0</v>
      </c>
      <c r="BF15" s="332"/>
      <c r="BG15" s="333"/>
      <c r="BH15" s="338"/>
      <c r="BI15" s="339"/>
      <c r="BJ15" s="287"/>
      <c r="BK15" s="300"/>
      <c r="BL15" s="300"/>
      <c r="BM15" s="300"/>
      <c r="BN15" s="343"/>
    </row>
    <row r="16" spans="2:71" ht="20.25" customHeight="1" thickBot="1" x14ac:dyDescent="0.45">
      <c r="B16" s="273"/>
      <c r="C16" s="276"/>
      <c r="D16" s="283"/>
      <c r="E16" s="284"/>
      <c r="F16" s="285"/>
      <c r="G16" s="289"/>
      <c r="H16" s="290"/>
      <c r="I16" s="141"/>
      <c r="J16" s="142"/>
      <c r="K16" s="141"/>
      <c r="L16" s="142"/>
      <c r="M16" s="295"/>
      <c r="N16" s="296"/>
      <c r="O16" s="301"/>
      <c r="P16" s="302"/>
      <c r="Q16" s="302"/>
      <c r="R16" s="290"/>
      <c r="S16" s="301"/>
      <c r="T16" s="302"/>
      <c r="U16" s="302"/>
      <c r="V16" s="302"/>
      <c r="W16" s="290"/>
      <c r="X16" s="186"/>
      <c r="Y16" s="186"/>
      <c r="Z16" s="187"/>
      <c r="AA16" s="149" t="str">
        <f>IF(AA15=1,"日",IF(AA15=2,"月",IF(AA15=3,"火",IF(AA15=4,"水",IF(AA15=5,"木",IF(AA15=6,"金","土"))))))</f>
        <v>月</v>
      </c>
      <c r="AB16" s="150" t="str">
        <f t="shared" ref="AB16:BB16" si="0">IF(AB15=1,"日",IF(AB15=2,"月",IF(AB15=3,"火",IF(AB15=4,"水",IF(AB15=5,"木",IF(AB15=6,"金","土"))))))</f>
        <v>火</v>
      </c>
      <c r="AC16" s="150" t="str">
        <f t="shared" si="0"/>
        <v>水</v>
      </c>
      <c r="AD16" s="150" t="str">
        <f t="shared" si="0"/>
        <v>木</v>
      </c>
      <c r="AE16" s="150" t="str">
        <f t="shared" si="0"/>
        <v>金</v>
      </c>
      <c r="AF16" s="150" t="str">
        <f t="shared" si="0"/>
        <v>土</v>
      </c>
      <c r="AG16" s="151" t="str">
        <f t="shared" si="0"/>
        <v>日</v>
      </c>
      <c r="AH16" s="152" t="str">
        <f>IF(AH15=1,"日",IF(AH15=2,"月",IF(AH15=3,"火",IF(AH15=4,"水",IF(AH15=5,"木",IF(AH15=6,"金","土"))))))</f>
        <v>月</v>
      </c>
      <c r="AI16" s="150" t="str">
        <f t="shared" si="0"/>
        <v>火</v>
      </c>
      <c r="AJ16" s="150" t="str">
        <f t="shared" si="0"/>
        <v>水</v>
      </c>
      <c r="AK16" s="150" t="str">
        <f t="shared" si="0"/>
        <v>木</v>
      </c>
      <c r="AL16" s="150" t="str">
        <f t="shared" si="0"/>
        <v>金</v>
      </c>
      <c r="AM16" s="150" t="str">
        <f t="shared" si="0"/>
        <v>土</v>
      </c>
      <c r="AN16" s="151" t="str">
        <f t="shared" si="0"/>
        <v>日</v>
      </c>
      <c r="AO16" s="152" t="str">
        <f>IF(AO15=1,"日",IF(AO15=2,"月",IF(AO15=3,"火",IF(AO15=4,"水",IF(AO15=5,"木",IF(AO15=6,"金","土"))))))</f>
        <v>月</v>
      </c>
      <c r="AP16" s="150" t="str">
        <f t="shared" si="0"/>
        <v>火</v>
      </c>
      <c r="AQ16" s="150" t="str">
        <f t="shared" si="0"/>
        <v>水</v>
      </c>
      <c r="AR16" s="150" t="str">
        <f t="shared" si="0"/>
        <v>木</v>
      </c>
      <c r="AS16" s="150" t="str">
        <f t="shared" si="0"/>
        <v>金</v>
      </c>
      <c r="AT16" s="150" t="str">
        <f t="shared" si="0"/>
        <v>土</v>
      </c>
      <c r="AU16" s="151" t="str">
        <f t="shared" si="0"/>
        <v>日</v>
      </c>
      <c r="AV16" s="152" t="str">
        <f>IF(AV15=1,"日",IF(AV15=2,"月",IF(AV15=3,"火",IF(AV15=4,"水",IF(AV15=5,"木",IF(AV15=6,"金","土"))))))</f>
        <v>月</v>
      </c>
      <c r="AW16" s="150" t="str">
        <f t="shared" si="0"/>
        <v>火</v>
      </c>
      <c r="AX16" s="150" t="str">
        <f t="shared" si="0"/>
        <v>水</v>
      </c>
      <c r="AY16" s="150" t="str">
        <f t="shared" si="0"/>
        <v>木</v>
      </c>
      <c r="AZ16" s="150" t="str">
        <f t="shared" si="0"/>
        <v>金</v>
      </c>
      <c r="BA16" s="150" t="str">
        <f t="shared" si="0"/>
        <v>土</v>
      </c>
      <c r="BB16" s="151" t="str">
        <f t="shared" si="0"/>
        <v>日</v>
      </c>
      <c r="BC16" s="150" t="str">
        <f>IF(BC15=1,"日",IF(BC15=2,"月",IF(BC15=3,"火",IF(BC15=4,"水",IF(BC15=5,"木",IF(BC15=6,"金",IF(BC15=0,"","土")))))))</f>
        <v>月</v>
      </c>
      <c r="BD16" s="150" t="str">
        <f>IF(BD15=1,"日",IF(BD15=2,"月",IF(BD15=3,"火",IF(BD15=4,"水",IF(BD15=5,"木",IF(BD15=6,"金",IF(BD15=0,"","土")))))))</f>
        <v>火</v>
      </c>
      <c r="BE16" s="150" t="str">
        <f>IF(BE15=1,"日",IF(BE15=2,"月",IF(BE15=3,"火",IF(BE15=4,"水",IF(BE15=5,"木",IF(BE15=6,"金",IF(BE15=0,"","土")))))))</f>
        <v/>
      </c>
      <c r="BF16" s="334"/>
      <c r="BG16" s="335"/>
      <c r="BH16" s="340"/>
      <c r="BI16" s="341"/>
      <c r="BJ16" s="289"/>
      <c r="BK16" s="302"/>
      <c r="BL16" s="302"/>
      <c r="BM16" s="302"/>
      <c r="BN16" s="344"/>
    </row>
    <row r="17" spans="2:66" ht="20.25" customHeight="1" x14ac:dyDescent="0.4">
      <c r="B17" s="214">
        <f>B15+1</f>
        <v>1</v>
      </c>
      <c r="C17" s="310"/>
      <c r="D17" s="311"/>
      <c r="E17" s="312"/>
      <c r="F17" s="313"/>
      <c r="G17" s="314" t="s">
        <v>70</v>
      </c>
      <c r="H17" s="315"/>
      <c r="I17" s="154"/>
      <c r="J17" s="155"/>
      <c r="K17" s="154"/>
      <c r="L17" s="155"/>
      <c r="M17" s="316" t="s">
        <v>89</v>
      </c>
      <c r="N17" s="317"/>
      <c r="O17" s="318" t="s">
        <v>108</v>
      </c>
      <c r="P17" s="319"/>
      <c r="Q17" s="319"/>
      <c r="R17" s="315"/>
      <c r="S17" s="303" t="s">
        <v>88</v>
      </c>
      <c r="T17" s="304"/>
      <c r="U17" s="304"/>
      <c r="V17" s="304"/>
      <c r="W17" s="305"/>
      <c r="X17" s="105" t="s">
        <v>18</v>
      </c>
      <c r="Y17" s="106"/>
      <c r="Z17" s="107"/>
      <c r="AA17" s="98" t="s">
        <v>227</v>
      </c>
      <c r="AB17" s="99" t="s">
        <v>227</v>
      </c>
      <c r="AC17" s="99" t="s">
        <v>162</v>
      </c>
      <c r="AD17" s="99"/>
      <c r="AE17" s="99"/>
      <c r="AF17" s="99" t="s">
        <v>227</v>
      </c>
      <c r="AG17" s="100" t="s">
        <v>227</v>
      </c>
      <c r="AH17" s="98" t="s">
        <v>227</v>
      </c>
      <c r="AI17" s="99" t="s">
        <v>227</v>
      </c>
      <c r="AJ17" s="99" t="s">
        <v>227</v>
      </c>
      <c r="AK17" s="99"/>
      <c r="AL17" s="99"/>
      <c r="AM17" s="99" t="s">
        <v>227</v>
      </c>
      <c r="AN17" s="100" t="s">
        <v>227</v>
      </c>
      <c r="AO17" s="98" t="s">
        <v>227</v>
      </c>
      <c r="AP17" s="99" t="s">
        <v>227</v>
      </c>
      <c r="AQ17" s="99" t="s">
        <v>227</v>
      </c>
      <c r="AR17" s="99"/>
      <c r="AS17" s="99"/>
      <c r="AT17" s="99" t="s">
        <v>227</v>
      </c>
      <c r="AU17" s="100" t="s">
        <v>227</v>
      </c>
      <c r="AV17" s="98" t="s">
        <v>227</v>
      </c>
      <c r="AW17" s="99" t="s">
        <v>227</v>
      </c>
      <c r="AX17" s="99" t="s">
        <v>227</v>
      </c>
      <c r="AY17" s="99"/>
      <c r="AZ17" s="99"/>
      <c r="BA17" s="99" t="s">
        <v>227</v>
      </c>
      <c r="BB17" s="100" t="s">
        <v>227</v>
      </c>
      <c r="BC17" s="98"/>
      <c r="BD17" s="99"/>
      <c r="BE17" s="99"/>
      <c r="BF17" s="306"/>
      <c r="BG17" s="307"/>
      <c r="BH17" s="308"/>
      <c r="BI17" s="309"/>
      <c r="BJ17" s="320"/>
      <c r="BK17" s="321"/>
      <c r="BL17" s="321"/>
      <c r="BM17" s="321"/>
      <c r="BN17" s="322"/>
    </row>
    <row r="18" spans="2:66" ht="20.25" customHeight="1" x14ac:dyDescent="0.4">
      <c r="B18" s="215"/>
      <c r="C18" s="217"/>
      <c r="D18" s="221"/>
      <c r="E18" s="219"/>
      <c r="F18" s="220"/>
      <c r="G18" s="265"/>
      <c r="H18" s="266"/>
      <c r="I18" s="156"/>
      <c r="J18" s="157" t="str">
        <f>G17</f>
        <v>管理者</v>
      </c>
      <c r="K18" s="156"/>
      <c r="L18" s="157" t="str">
        <f>M17</f>
        <v>A</v>
      </c>
      <c r="M18" s="267"/>
      <c r="N18" s="268"/>
      <c r="O18" s="269"/>
      <c r="P18" s="270"/>
      <c r="Q18" s="270"/>
      <c r="R18" s="266"/>
      <c r="S18" s="204"/>
      <c r="T18" s="205"/>
      <c r="U18" s="205"/>
      <c r="V18" s="205"/>
      <c r="W18" s="206"/>
      <c r="X18" s="108" t="s">
        <v>237</v>
      </c>
      <c r="Y18" s="109"/>
      <c r="Z18" s="110"/>
      <c r="AA18" s="166">
        <f>IF(AA17="","",VLOOKUP(AA17,【記載例】シフト記号表!$C$6:$L$47,10,FALSE))</f>
        <v>8</v>
      </c>
      <c r="AB18" s="167">
        <f>IF(AB17="","",VLOOKUP(AB17,【記載例】シフト記号表!$C$6:$L$47,10,FALSE))</f>
        <v>8</v>
      </c>
      <c r="AC18" s="167">
        <f>IF(AC17="","",VLOOKUP(AC17,【記載例】シフト記号表!$C$6:$L$47,10,FALSE))</f>
        <v>8</v>
      </c>
      <c r="AD18" s="167" t="str">
        <f>IF(AD17="","",VLOOKUP(AD17,【記載例】シフト記号表!$C$6:$L$47,10,FALSE))</f>
        <v/>
      </c>
      <c r="AE18" s="167" t="str">
        <f>IF(AE17="","",VLOOKUP(AE17,【記載例】シフト記号表!$C$6:$L$47,10,FALSE))</f>
        <v/>
      </c>
      <c r="AF18" s="167">
        <f>IF(AF17="","",VLOOKUP(AF17,【記載例】シフト記号表!$C$6:$L$47,10,FALSE))</f>
        <v>8</v>
      </c>
      <c r="AG18" s="168">
        <f>IF(AG17="","",VLOOKUP(AG17,【記載例】シフト記号表!$C$6:$L$47,10,FALSE))</f>
        <v>8</v>
      </c>
      <c r="AH18" s="166">
        <f>IF(AH17="","",VLOOKUP(AH17,【記載例】シフト記号表!$C$6:$L$47,10,FALSE))</f>
        <v>8</v>
      </c>
      <c r="AI18" s="167">
        <f>IF(AI17="","",VLOOKUP(AI17,【記載例】シフト記号表!$C$6:$L$47,10,FALSE))</f>
        <v>8</v>
      </c>
      <c r="AJ18" s="167">
        <f>IF(AJ17="","",VLOOKUP(AJ17,【記載例】シフト記号表!$C$6:$L$47,10,FALSE))</f>
        <v>8</v>
      </c>
      <c r="AK18" s="167" t="str">
        <f>IF(AK17="","",VLOOKUP(AK17,【記載例】シフト記号表!$C$6:$L$47,10,FALSE))</f>
        <v/>
      </c>
      <c r="AL18" s="167" t="str">
        <f>IF(AL17="","",VLOOKUP(AL17,【記載例】シフト記号表!$C$6:$L$47,10,FALSE))</f>
        <v/>
      </c>
      <c r="AM18" s="167">
        <f>IF(AM17="","",VLOOKUP(AM17,【記載例】シフト記号表!$C$6:$L$47,10,FALSE))</f>
        <v>8</v>
      </c>
      <c r="AN18" s="168">
        <f>IF(AN17="","",VLOOKUP(AN17,【記載例】シフト記号表!$C$6:$L$47,10,FALSE))</f>
        <v>8</v>
      </c>
      <c r="AO18" s="166">
        <f>IF(AO17="","",VLOOKUP(AO17,【記載例】シフト記号表!$C$6:$L$47,10,FALSE))</f>
        <v>8</v>
      </c>
      <c r="AP18" s="167">
        <f>IF(AP17="","",VLOOKUP(AP17,【記載例】シフト記号表!$C$6:$L$47,10,FALSE))</f>
        <v>8</v>
      </c>
      <c r="AQ18" s="167">
        <f>IF(AQ17="","",VLOOKUP(AQ17,【記載例】シフト記号表!$C$6:$L$47,10,FALSE))</f>
        <v>8</v>
      </c>
      <c r="AR18" s="167" t="str">
        <f>IF(AR17="","",VLOOKUP(AR17,【記載例】シフト記号表!$C$6:$L$47,10,FALSE))</f>
        <v/>
      </c>
      <c r="AS18" s="167" t="str">
        <f>IF(AS17="","",VLOOKUP(AS17,【記載例】シフト記号表!$C$6:$L$47,10,FALSE))</f>
        <v/>
      </c>
      <c r="AT18" s="167">
        <f>IF(AT17="","",VLOOKUP(AT17,【記載例】シフト記号表!$C$6:$L$47,10,FALSE))</f>
        <v>8</v>
      </c>
      <c r="AU18" s="168">
        <f>IF(AU17="","",VLOOKUP(AU17,【記載例】シフト記号表!$C$6:$L$47,10,FALSE))</f>
        <v>8</v>
      </c>
      <c r="AV18" s="166">
        <f>IF(AV17="","",VLOOKUP(AV17,【記載例】シフト記号表!$C$6:$L$47,10,FALSE))</f>
        <v>8</v>
      </c>
      <c r="AW18" s="167">
        <f>IF(AW17="","",VLOOKUP(AW17,【記載例】シフト記号表!$C$6:$L$47,10,FALSE))</f>
        <v>8</v>
      </c>
      <c r="AX18" s="167">
        <f>IF(AX17="","",VLOOKUP(AX17,【記載例】シフト記号表!$C$6:$L$47,10,FALSE))</f>
        <v>8</v>
      </c>
      <c r="AY18" s="167" t="str">
        <f>IF(AY17="","",VLOOKUP(AY17,【記載例】シフト記号表!$C$6:$L$47,10,FALSE))</f>
        <v/>
      </c>
      <c r="AZ18" s="167" t="str">
        <f>IF(AZ17="","",VLOOKUP(AZ17,【記載例】シフト記号表!$C$6:$L$47,10,FALSE))</f>
        <v/>
      </c>
      <c r="BA18" s="167">
        <f>IF(BA17="","",VLOOKUP(BA17,【記載例】シフト記号表!$C$6:$L$47,10,FALSE))</f>
        <v>8</v>
      </c>
      <c r="BB18" s="168">
        <f>IF(BB17="","",VLOOKUP(BB17,【記載例】シフト記号表!$C$6:$L$47,10,FALSE))</f>
        <v>8</v>
      </c>
      <c r="BC18" s="166" t="str">
        <f>IF(BC17="","",VLOOKUP(BC17,【記載例】シフト記号表!$C$6:$L$47,10,FALSE))</f>
        <v/>
      </c>
      <c r="BD18" s="167" t="str">
        <f>IF(BD17="","",VLOOKUP(BD17,【記載例】シフト記号表!$C$6:$L$47,10,FALSE))</f>
        <v/>
      </c>
      <c r="BE18" s="167" t="str">
        <f>IF(BE17="","",VLOOKUP(BE17,【記載例】シフト記号表!$C$6:$L$47,10,FALSE))</f>
        <v/>
      </c>
      <c r="BF18" s="262">
        <f>IF($BI$3="４週",SUM(AA18:BB18),IF($BI$3="暦月",SUM(AA18:BE18),""))</f>
        <v>160</v>
      </c>
      <c r="BG18" s="263"/>
      <c r="BH18" s="264">
        <f>IF($BI$3="４週",BF18/4,IF($BI$3="暦月",(BF18/($BI$8/7)),""))</f>
        <v>37.333333333333336</v>
      </c>
      <c r="BI18" s="263"/>
      <c r="BJ18" s="201">
        <v>43922</v>
      </c>
      <c r="BK18" s="202"/>
      <c r="BL18" s="202"/>
      <c r="BM18" s="202"/>
      <c r="BN18" s="203"/>
    </row>
    <row r="19" spans="2:66" ht="20.25" customHeight="1" x14ac:dyDescent="0.4">
      <c r="B19" s="214">
        <f>B17+1</f>
        <v>2</v>
      </c>
      <c r="C19" s="216"/>
      <c r="D19" s="218"/>
      <c r="E19" s="219"/>
      <c r="F19" s="220"/>
      <c r="G19" s="222" t="s">
        <v>101</v>
      </c>
      <c r="H19" s="223"/>
      <c r="I19" s="158"/>
      <c r="J19" s="159"/>
      <c r="K19" s="158"/>
      <c r="L19" s="159"/>
      <c r="M19" s="226" t="s">
        <v>100</v>
      </c>
      <c r="N19" s="227"/>
      <c r="O19" s="230" t="s">
        <v>101</v>
      </c>
      <c r="P19" s="231"/>
      <c r="Q19" s="231"/>
      <c r="R19" s="223"/>
      <c r="S19" s="204" t="s">
        <v>165</v>
      </c>
      <c r="T19" s="205"/>
      <c r="U19" s="205"/>
      <c r="V19" s="205"/>
      <c r="W19" s="206"/>
      <c r="X19" s="111" t="s">
        <v>18</v>
      </c>
      <c r="Y19" s="112"/>
      <c r="Z19" s="113"/>
      <c r="AA19" s="101" t="s">
        <v>228</v>
      </c>
      <c r="AB19" s="102"/>
      <c r="AC19" s="102" t="s">
        <v>228</v>
      </c>
      <c r="AD19" s="102"/>
      <c r="AE19" s="102"/>
      <c r="AF19" s="102" t="s">
        <v>228</v>
      </c>
      <c r="AG19" s="103"/>
      <c r="AH19" s="101" t="s">
        <v>228</v>
      </c>
      <c r="AI19" s="102"/>
      <c r="AJ19" s="102" t="s">
        <v>228</v>
      </c>
      <c r="AK19" s="102"/>
      <c r="AL19" s="102"/>
      <c r="AM19" s="102" t="s">
        <v>228</v>
      </c>
      <c r="AN19" s="103"/>
      <c r="AO19" s="101" t="s">
        <v>228</v>
      </c>
      <c r="AP19" s="102"/>
      <c r="AQ19" s="102" t="s">
        <v>228</v>
      </c>
      <c r="AR19" s="102"/>
      <c r="AS19" s="102"/>
      <c r="AT19" s="102" t="s">
        <v>228</v>
      </c>
      <c r="AU19" s="103"/>
      <c r="AV19" s="101" t="s">
        <v>228</v>
      </c>
      <c r="AW19" s="102"/>
      <c r="AX19" s="102" t="s">
        <v>228</v>
      </c>
      <c r="AY19" s="102"/>
      <c r="AZ19" s="102"/>
      <c r="BA19" s="102" t="s">
        <v>228</v>
      </c>
      <c r="BB19" s="103"/>
      <c r="BC19" s="101"/>
      <c r="BD19" s="102"/>
      <c r="BE19" s="104"/>
      <c r="BF19" s="207"/>
      <c r="BG19" s="208"/>
      <c r="BH19" s="209"/>
      <c r="BI19" s="210"/>
      <c r="BJ19" s="198"/>
      <c r="BK19" s="199"/>
      <c r="BL19" s="199"/>
      <c r="BM19" s="199"/>
      <c r="BN19" s="200"/>
    </row>
    <row r="20" spans="2:66" ht="20.25" customHeight="1" x14ac:dyDescent="0.4">
      <c r="B20" s="215"/>
      <c r="C20" s="217"/>
      <c r="D20" s="221"/>
      <c r="E20" s="219"/>
      <c r="F20" s="220"/>
      <c r="G20" s="265"/>
      <c r="H20" s="266"/>
      <c r="I20" s="156"/>
      <c r="J20" s="157" t="str">
        <f>G19</f>
        <v>医師</v>
      </c>
      <c r="K20" s="156"/>
      <c r="L20" s="157" t="str">
        <f>M19</f>
        <v>C</v>
      </c>
      <c r="M20" s="267"/>
      <c r="N20" s="268"/>
      <c r="O20" s="269"/>
      <c r="P20" s="270"/>
      <c r="Q20" s="270"/>
      <c r="R20" s="266"/>
      <c r="S20" s="204"/>
      <c r="T20" s="205"/>
      <c r="U20" s="205"/>
      <c r="V20" s="205"/>
      <c r="W20" s="206"/>
      <c r="X20" s="108" t="s">
        <v>237</v>
      </c>
      <c r="Y20" s="109"/>
      <c r="Z20" s="110"/>
      <c r="AA20" s="166">
        <f>IF(AA19="","",VLOOKUP(AA19,【記載例】シフト記号表!$C$6:$L$47,10,FALSE))</f>
        <v>3.9999999999999991</v>
      </c>
      <c r="AB20" s="167" t="str">
        <f>IF(AB19="","",VLOOKUP(AB19,【記載例】シフト記号表!$C$6:$L$47,10,FALSE))</f>
        <v/>
      </c>
      <c r="AC20" s="167">
        <f>IF(AC19="","",VLOOKUP(AC19,【記載例】シフト記号表!$C$6:$L$47,10,FALSE))</f>
        <v>3.9999999999999991</v>
      </c>
      <c r="AD20" s="167" t="str">
        <f>IF(AD19="","",VLOOKUP(AD19,【記載例】シフト記号表!$C$6:$L$47,10,FALSE))</f>
        <v/>
      </c>
      <c r="AE20" s="167" t="str">
        <f>IF(AE19="","",VLOOKUP(AE19,【記載例】シフト記号表!$C$6:$L$47,10,FALSE))</f>
        <v/>
      </c>
      <c r="AF20" s="167">
        <f>IF(AF19="","",VLOOKUP(AF19,【記載例】シフト記号表!$C$6:$L$47,10,FALSE))</f>
        <v>3.9999999999999991</v>
      </c>
      <c r="AG20" s="168" t="str">
        <f>IF(AG19="","",VLOOKUP(AG19,【記載例】シフト記号表!$C$6:$L$47,10,FALSE))</f>
        <v/>
      </c>
      <c r="AH20" s="166">
        <f>IF(AH19="","",VLOOKUP(AH19,【記載例】シフト記号表!$C$6:$L$47,10,FALSE))</f>
        <v>3.9999999999999991</v>
      </c>
      <c r="AI20" s="167" t="str">
        <f>IF(AI19="","",VLOOKUP(AI19,【記載例】シフト記号表!$C$6:$L$47,10,FALSE))</f>
        <v/>
      </c>
      <c r="AJ20" s="167">
        <f>IF(AJ19="","",VLOOKUP(AJ19,【記載例】シフト記号表!$C$6:$L$47,10,FALSE))</f>
        <v>3.9999999999999991</v>
      </c>
      <c r="AK20" s="167" t="str">
        <f>IF(AK19="","",VLOOKUP(AK19,【記載例】シフト記号表!$C$6:$L$47,10,FALSE))</f>
        <v/>
      </c>
      <c r="AL20" s="167" t="str">
        <f>IF(AL19="","",VLOOKUP(AL19,【記載例】シフト記号表!$C$6:$L$47,10,FALSE))</f>
        <v/>
      </c>
      <c r="AM20" s="167">
        <f>IF(AM19="","",VLOOKUP(AM19,【記載例】シフト記号表!$C$6:$L$47,10,FALSE))</f>
        <v>3.9999999999999991</v>
      </c>
      <c r="AN20" s="168" t="str">
        <f>IF(AN19="","",VLOOKUP(AN19,【記載例】シフト記号表!$C$6:$L$47,10,FALSE))</f>
        <v/>
      </c>
      <c r="AO20" s="166">
        <f>IF(AO19="","",VLOOKUP(AO19,【記載例】シフト記号表!$C$6:$L$47,10,FALSE))</f>
        <v>3.9999999999999991</v>
      </c>
      <c r="AP20" s="167" t="str">
        <f>IF(AP19="","",VLOOKUP(AP19,【記載例】シフト記号表!$C$6:$L$47,10,FALSE))</f>
        <v/>
      </c>
      <c r="AQ20" s="167">
        <f>IF(AQ19="","",VLOOKUP(AQ19,【記載例】シフト記号表!$C$6:$L$47,10,FALSE))</f>
        <v>3.9999999999999991</v>
      </c>
      <c r="AR20" s="167" t="str">
        <f>IF(AR19="","",VLOOKUP(AR19,【記載例】シフト記号表!$C$6:$L$47,10,FALSE))</f>
        <v/>
      </c>
      <c r="AS20" s="167" t="str">
        <f>IF(AS19="","",VLOOKUP(AS19,【記載例】シフト記号表!$C$6:$L$47,10,FALSE))</f>
        <v/>
      </c>
      <c r="AT20" s="167">
        <f>IF(AT19="","",VLOOKUP(AT19,【記載例】シフト記号表!$C$6:$L$47,10,FALSE))</f>
        <v>3.9999999999999991</v>
      </c>
      <c r="AU20" s="168" t="str">
        <f>IF(AU19="","",VLOOKUP(AU19,【記載例】シフト記号表!$C$6:$L$47,10,FALSE))</f>
        <v/>
      </c>
      <c r="AV20" s="166">
        <f>IF(AV19="","",VLOOKUP(AV19,【記載例】シフト記号表!$C$6:$L$47,10,FALSE))</f>
        <v>3.9999999999999991</v>
      </c>
      <c r="AW20" s="167" t="str">
        <f>IF(AW19="","",VLOOKUP(AW19,【記載例】シフト記号表!$C$6:$L$47,10,FALSE))</f>
        <v/>
      </c>
      <c r="AX20" s="167">
        <f>IF(AX19="","",VLOOKUP(AX19,【記載例】シフト記号表!$C$6:$L$47,10,FALSE))</f>
        <v>3.9999999999999991</v>
      </c>
      <c r="AY20" s="167" t="str">
        <f>IF(AY19="","",VLOOKUP(AY19,【記載例】シフト記号表!$C$6:$L$47,10,FALSE))</f>
        <v/>
      </c>
      <c r="AZ20" s="167" t="str">
        <f>IF(AZ19="","",VLOOKUP(AZ19,【記載例】シフト記号表!$C$6:$L$47,10,FALSE))</f>
        <v/>
      </c>
      <c r="BA20" s="167">
        <f>IF(BA19="","",VLOOKUP(BA19,【記載例】シフト記号表!$C$6:$L$47,10,FALSE))</f>
        <v>3.9999999999999991</v>
      </c>
      <c r="BB20" s="168" t="str">
        <f>IF(BB19="","",VLOOKUP(BB19,【記載例】シフト記号表!$C$6:$L$47,10,FALSE))</f>
        <v/>
      </c>
      <c r="BC20" s="166" t="str">
        <f>IF(BC19="","",VLOOKUP(BC19,【記載例】シフト記号表!$C$6:$L$47,10,FALSE))</f>
        <v/>
      </c>
      <c r="BD20" s="167" t="str">
        <f>IF(BD19="","",VLOOKUP(BD19,【記載例】シフト記号表!$C$6:$L$47,10,FALSE))</f>
        <v/>
      </c>
      <c r="BE20" s="167" t="str">
        <f>IF(BE19="","",VLOOKUP(BE19,【記載例】シフト記号表!$C$6:$L$47,10,FALSE))</f>
        <v/>
      </c>
      <c r="BF20" s="262">
        <f>IF($BI$3="４週",SUM(AA20:BB20),IF($BI$3="暦月",SUM(AA20:BE20),""))</f>
        <v>47.999999999999993</v>
      </c>
      <c r="BG20" s="263"/>
      <c r="BH20" s="264">
        <f>IF($BI$3="４週",BF20/4,IF($BI$3="暦月",(BF20/($BI$8/7)),""))</f>
        <v>11.2</v>
      </c>
      <c r="BI20" s="263"/>
      <c r="BJ20" s="201">
        <v>43922</v>
      </c>
      <c r="BK20" s="202"/>
      <c r="BL20" s="202"/>
      <c r="BM20" s="202"/>
      <c r="BN20" s="203"/>
    </row>
    <row r="21" spans="2:66" ht="20.25" customHeight="1" x14ac:dyDescent="0.4">
      <c r="B21" s="214">
        <f>B19+1</f>
        <v>3</v>
      </c>
      <c r="C21" s="216"/>
      <c r="D21" s="218"/>
      <c r="E21" s="219"/>
      <c r="F21" s="220"/>
      <c r="G21" s="222" t="s">
        <v>102</v>
      </c>
      <c r="H21" s="223"/>
      <c r="I21" s="156"/>
      <c r="J21" s="157"/>
      <c r="K21" s="156"/>
      <c r="L21" s="157"/>
      <c r="M21" s="226" t="s">
        <v>89</v>
      </c>
      <c r="N21" s="227"/>
      <c r="O21" s="230" t="s">
        <v>108</v>
      </c>
      <c r="P21" s="231"/>
      <c r="Q21" s="231"/>
      <c r="R21" s="223"/>
      <c r="S21" s="204" t="s">
        <v>166</v>
      </c>
      <c r="T21" s="205"/>
      <c r="U21" s="205"/>
      <c r="V21" s="205"/>
      <c r="W21" s="206"/>
      <c r="X21" s="111" t="s">
        <v>18</v>
      </c>
      <c r="Y21" s="112"/>
      <c r="Z21" s="113"/>
      <c r="AA21" s="101" t="s">
        <v>227</v>
      </c>
      <c r="AB21" s="102" t="s">
        <v>227</v>
      </c>
      <c r="AC21" s="102" t="s">
        <v>227</v>
      </c>
      <c r="AD21" s="102"/>
      <c r="AE21" s="102"/>
      <c r="AF21" s="102" t="s">
        <v>227</v>
      </c>
      <c r="AG21" s="103" t="s">
        <v>227</v>
      </c>
      <c r="AH21" s="101" t="s">
        <v>227</v>
      </c>
      <c r="AI21" s="102" t="s">
        <v>227</v>
      </c>
      <c r="AJ21" s="102" t="s">
        <v>227</v>
      </c>
      <c r="AK21" s="102"/>
      <c r="AL21" s="102"/>
      <c r="AM21" s="102" t="s">
        <v>227</v>
      </c>
      <c r="AN21" s="103" t="s">
        <v>227</v>
      </c>
      <c r="AO21" s="101" t="s">
        <v>227</v>
      </c>
      <c r="AP21" s="102" t="s">
        <v>227</v>
      </c>
      <c r="AQ21" s="102" t="s">
        <v>227</v>
      </c>
      <c r="AR21" s="102"/>
      <c r="AS21" s="102"/>
      <c r="AT21" s="102" t="s">
        <v>227</v>
      </c>
      <c r="AU21" s="103" t="s">
        <v>227</v>
      </c>
      <c r="AV21" s="101" t="s">
        <v>227</v>
      </c>
      <c r="AW21" s="102" t="s">
        <v>227</v>
      </c>
      <c r="AX21" s="102" t="s">
        <v>227</v>
      </c>
      <c r="AY21" s="102"/>
      <c r="AZ21" s="102"/>
      <c r="BA21" s="102" t="s">
        <v>227</v>
      </c>
      <c r="BB21" s="103" t="s">
        <v>227</v>
      </c>
      <c r="BC21" s="101"/>
      <c r="BD21" s="102"/>
      <c r="BE21" s="104"/>
      <c r="BF21" s="207"/>
      <c r="BG21" s="208"/>
      <c r="BH21" s="209"/>
      <c r="BI21" s="210"/>
      <c r="BJ21" s="198"/>
      <c r="BK21" s="199"/>
      <c r="BL21" s="199"/>
      <c r="BM21" s="199"/>
      <c r="BN21" s="200"/>
    </row>
    <row r="22" spans="2:66" ht="20.25" customHeight="1" x14ac:dyDescent="0.4">
      <c r="B22" s="215"/>
      <c r="C22" s="217"/>
      <c r="D22" s="221"/>
      <c r="E22" s="219"/>
      <c r="F22" s="220"/>
      <c r="G22" s="265"/>
      <c r="H22" s="266"/>
      <c r="I22" s="156"/>
      <c r="J22" s="157" t="str">
        <f>G21</f>
        <v>生活相談員</v>
      </c>
      <c r="K22" s="156"/>
      <c r="L22" s="157" t="str">
        <f>M21</f>
        <v>A</v>
      </c>
      <c r="M22" s="267"/>
      <c r="N22" s="268"/>
      <c r="O22" s="269"/>
      <c r="P22" s="270"/>
      <c r="Q22" s="270"/>
      <c r="R22" s="266"/>
      <c r="S22" s="204"/>
      <c r="T22" s="205"/>
      <c r="U22" s="205"/>
      <c r="V22" s="205"/>
      <c r="W22" s="206"/>
      <c r="X22" s="108" t="s">
        <v>237</v>
      </c>
      <c r="Y22" s="109"/>
      <c r="Z22" s="110"/>
      <c r="AA22" s="166">
        <f>IF(AA21="","",VLOOKUP(AA21,【記載例】シフト記号表!$C$6:$L$47,10,FALSE))</f>
        <v>8</v>
      </c>
      <c r="AB22" s="167">
        <f>IF(AB21="","",VLOOKUP(AB21,【記載例】シフト記号表!$C$6:$L$47,10,FALSE))</f>
        <v>8</v>
      </c>
      <c r="AC22" s="167">
        <f>IF(AC21="","",VLOOKUP(AC21,【記載例】シフト記号表!$C$6:$L$47,10,FALSE))</f>
        <v>8</v>
      </c>
      <c r="AD22" s="167" t="str">
        <f>IF(AD21="","",VLOOKUP(AD21,【記載例】シフト記号表!$C$6:$L$47,10,FALSE))</f>
        <v/>
      </c>
      <c r="AE22" s="167" t="str">
        <f>IF(AE21="","",VLOOKUP(AE21,【記載例】シフト記号表!$C$6:$L$47,10,FALSE))</f>
        <v/>
      </c>
      <c r="AF22" s="167">
        <f>IF(AF21="","",VLOOKUP(AF21,【記載例】シフト記号表!$C$6:$L$47,10,FALSE))</f>
        <v>8</v>
      </c>
      <c r="AG22" s="168">
        <f>IF(AG21="","",VLOOKUP(AG21,【記載例】シフト記号表!$C$6:$L$47,10,FALSE))</f>
        <v>8</v>
      </c>
      <c r="AH22" s="166">
        <f>IF(AH21="","",VLOOKUP(AH21,【記載例】シフト記号表!$C$6:$L$47,10,FALSE))</f>
        <v>8</v>
      </c>
      <c r="AI22" s="167">
        <f>IF(AI21="","",VLOOKUP(AI21,【記載例】シフト記号表!$C$6:$L$47,10,FALSE))</f>
        <v>8</v>
      </c>
      <c r="AJ22" s="167">
        <f>IF(AJ21="","",VLOOKUP(AJ21,【記載例】シフト記号表!$C$6:$L$47,10,FALSE))</f>
        <v>8</v>
      </c>
      <c r="AK22" s="167" t="str">
        <f>IF(AK21="","",VLOOKUP(AK21,【記載例】シフト記号表!$C$6:$L$47,10,FALSE))</f>
        <v/>
      </c>
      <c r="AL22" s="167" t="str">
        <f>IF(AL21="","",VLOOKUP(AL21,【記載例】シフト記号表!$C$6:$L$47,10,FALSE))</f>
        <v/>
      </c>
      <c r="AM22" s="167">
        <f>IF(AM21="","",VLOOKUP(AM21,【記載例】シフト記号表!$C$6:$L$47,10,FALSE))</f>
        <v>8</v>
      </c>
      <c r="AN22" s="168">
        <f>IF(AN21="","",VLOOKUP(AN21,【記載例】シフト記号表!$C$6:$L$47,10,FALSE))</f>
        <v>8</v>
      </c>
      <c r="AO22" s="166">
        <f>IF(AO21="","",VLOOKUP(AO21,【記載例】シフト記号表!$C$6:$L$47,10,FALSE))</f>
        <v>8</v>
      </c>
      <c r="AP22" s="167">
        <f>IF(AP21="","",VLOOKUP(AP21,【記載例】シフト記号表!$C$6:$L$47,10,FALSE))</f>
        <v>8</v>
      </c>
      <c r="AQ22" s="167">
        <f>IF(AQ21="","",VLOOKUP(AQ21,【記載例】シフト記号表!$C$6:$L$47,10,FALSE))</f>
        <v>8</v>
      </c>
      <c r="AR22" s="167" t="str">
        <f>IF(AR21="","",VLOOKUP(AR21,【記載例】シフト記号表!$C$6:$L$47,10,FALSE))</f>
        <v/>
      </c>
      <c r="AS22" s="167" t="str">
        <f>IF(AS21="","",VLOOKUP(AS21,【記載例】シフト記号表!$C$6:$L$47,10,FALSE))</f>
        <v/>
      </c>
      <c r="AT22" s="167">
        <f>IF(AT21="","",VLOOKUP(AT21,【記載例】シフト記号表!$C$6:$L$47,10,FALSE))</f>
        <v>8</v>
      </c>
      <c r="AU22" s="168">
        <f>IF(AU21="","",VLOOKUP(AU21,【記載例】シフト記号表!$C$6:$L$47,10,FALSE))</f>
        <v>8</v>
      </c>
      <c r="AV22" s="166">
        <f>IF(AV21="","",VLOOKUP(AV21,【記載例】シフト記号表!$C$6:$L$47,10,FALSE))</f>
        <v>8</v>
      </c>
      <c r="AW22" s="167">
        <f>IF(AW21="","",VLOOKUP(AW21,【記載例】シフト記号表!$C$6:$L$47,10,FALSE))</f>
        <v>8</v>
      </c>
      <c r="AX22" s="167">
        <f>IF(AX21="","",VLOOKUP(AX21,【記載例】シフト記号表!$C$6:$L$47,10,FALSE))</f>
        <v>8</v>
      </c>
      <c r="AY22" s="167" t="str">
        <f>IF(AY21="","",VLOOKUP(AY21,【記載例】シフト記号表!$C$6:$L$47,10,FALSE))</f>
        <v/>
      </c>
      <c r="AZ22" s="167" t="str">
        <f>IF(AZ21="","",VLOOKUP(AZ21,【記載例】シフト記号表!$C$6:$L$47,10,FALSE))</f>
        <v/>
      </c>
      <c r="BA22" s="167">
        <f>IF(BA21="","",VLOOKUP(BA21,【記載例】シフト記号表!$C$6:$L$47,10,FALSE))</f>
        <v>8</v>
      </c>
      <c r="BB22" s="168">
        <f>IF(BB21="","",VLOOKUP(BB21,【記載例】シフト記号表!$C$6:$L$47,10,FALSE))</f>
        <v>8</v>
      </c>
      <c r="BC22" s="166" t="str">
        <f>IF(BC21="","",VLOOKUP(BC21,【記載例】シフト記号表!$C$6:$L$47,10,FALSE))</f>
        <v/>
      </c>
      <c r="BD22" s="167" t="str">
        <f>IF(BD21="","",VLOOKUP(BD21,【記載例】シフト記号表!$C$6:$L$47,10,FALSE))</f>
        <v/>
      </c>
      <c r="BE22" s="167" t="str">
        <f>IF(BE21="","",VLOOKUP(BE21,【記載例】シフト記号表!$C$6:$L$47,10,FALSE))</f>
        <v/>
      </c>
      <c r="BF22" s="262">
        <f>IF($BI$3="４週",SUM(AA22:BB22),IF($BI$3="暦月",SUM(AA22:BE22),""))</f>
        <v>160</v>
      </c>
      <c r="BG22" s="263"/>
      <c r="BH22" s="264">
        <f>IF($BI$3="４週",BF22/4,IF($BI$3="暦月",(BF22/($BI$8/7)),""))</f>
        <v>37.333333333333336</v>
      </c>
      <c r="BI22" s="263"/>
      <c r="BJ22" s="201">
        <v>43922</v>
      </c>
      <c r="BK22" s="202"/>
      <c r="BL22" s="202"/>
      <c r="BM22" s="202"/>
      <c r="BN22" s="203"/>
    </row>
    <row r="23" spans="2:66" ht="20.25" customHeight="1" x14ac:dyDescent="0.4">
      <c r="B23" s="214">
        <f>B21+1</f>
        <v>4</v>
      </c>
      <c r="C23" s="216"/>
      <c r="D23" s="218"/>
      <c r="E23" s="219"/>
      <c r="F23" s="220"/>
      <c r="G23" s="222" t="s">
        <v>106</v>
      </c>
      <c r="H23" s="223"/>
      <c r="I23" s="156"/>
      <c r="J23" s="157"/>
      <c r="K23" s="156"/>
      <c r="L23" s="157"/>
      <c r="M23" s="226" t="s">
        <v>141</v>
      </c>
      <c r="N23" s="227"/>
      <c r="O23" s="230" t="s">
        <v>119</v>
      </c>
      <c r="P23" s="231"/>
      <c r="Q23" s="231"/>
      <c r="R23" s="223"/>
      <c r="S23" s="204" t="s">
        <v>167</v>
      </c>
      <c r="T23" s="205"/>
      <c r="U23" s="205"/>
      <c r="V23" s="205"/>
      <c r="W23" s="206"/>
      <c r="X23" s="111" t="s">
        <v>18</v>
      </c>
      <c r="Y23" s="112"/>
      <c r="Z23" s="113"/>
      <c r="AA23" s="101" t="s">
        <v>230</v>
      </c>
      <c r="AB23" s="102" t="s">
        <v>230</v>
      </c>
      <c r="AC23" s="102" t="s">
        <v>229</v>
      </c>
      <c r="AD23" s="102"/>
      <c r="AE23" s="102"/>
      <c r="AF23" s="102" t="s">
        <v>230</v>
      </c>
      <c r="AG23" s="103" t="s">
        <v>230</v>
      </c>
      <c r="AH23" s="101" t="s">
        <v>230</v>
      </c>
      <c r="AI23" s="102" t="s">
        <v>230</v>
      </c>
      <c r="AJ23" s="102" t="s">
        <v>230</v>
      </c>
      <c r="AK23" s="102"/>
      <c r="AL23" s="102"/>
      <c r="AM23" s="102" t="s">
        <v>230</v>
      </c>
      <c r="AN23" s="103" t="s">
        <v>230</v>
      </c>
      <c r="AO23" s="101" t="s">
        <v>230</v>
      </c>
      <c r="AP23" s="102" t="s">
        <v>230</v>
      </c>
      <c r="AQ23" s="102" t="s">
        <v>230</v>
      </c>
      <c r="AR23" s="102"/>
      <c r="AS23" s="102"/>
      <c r="AT23" s="102" t="s">
        <v>230</v>
      </c>
      <c r="AU23" s="103" t="s">
        <v>230</v>
      </c>
      <c r="AV23" s="101" t="s">
        <v>230</v>
      </c>
      <c r="AW23" s="102" t="s">
        <v>230</v>
      </c>
      <c r="AX23" s="102" t="s">
        <v>230</v>
      </c>
      <c r="AY23" s="102"/>
      <c r="AZ23" s="102"/>
      <c r="BA23" s="102" t="s">
        <v>230</v>
      </c>
      <c r="BB23" s="103" t="s">
        <v>230</v>
      </c>
      <c r="BC23" s="101"/>
      <c r="BD23" s="102"/>
      <c r="BE23" s="104"/>
      <c r="BF23" s="207"/>
      <c r="BG23" s="208"/>
      <c r="BH23" s="209"/>
      <c r="BI23" s="210"/>
      <c r="BJ23" s="198" t="s">
        <v>209</v>
      </c>
      <c r="BK23" s="199"/>
      <c r="BL23" s="199"/>
      <c r="BM23" s="199"/>
      <c r="BN23" s="200"/>
    </row>
    <row r="24" spans="2:66" ht="20.25" customHeight="1" x14ac:dyDescent="0.4">
      <c r="B24" s="215"/>
      <c r="C24" s="217"/>
      <c r="D24" s="221"/>
      <c r="E24" s="219"/>
      <c r="F24" s="220"/>
      <c r="G24" s="265"/>
      <c r="H24" s="266"/>
      <c r="I24" s="156"/>
      <c r="J24" s="157" t="str">
        <f>G23</f>
        <v>機能訓練指導員</v>
      </c>
      <c r="K24" s="156"/>
      <c r="L24" s="157" t="str">
        <f>M23</f>
        <v>B</v>
      </c>
      <c r="M24" s="267"/>
      <c r="N24" s="268"/>
      <c r="O24" s="269"/>
      <c r="P24" s="270"/>
      <c r="Q24" s="270"/>
      <c r="R24" s="266"/>
      <c r="S24" s="204"/>
      <c r="T24" s="205"/>
      <c r="U24" s="205"/>
      <c r="V24" s="205"/>
      <c r="W24" s="206"/>
      <c r="X24" s="108" t="s">
        <v>237</v>
      </c>
      <c r="Y24" s="109"/>
      <c r="Z24" s="110"/>
      <c r="AA24" s="166">
        <f>IF(AA23="","",VLOOKUP(AA23,【記載例】シフト記号表!$C$6:$L$47,10,FALSE))</f>
        <v>4.0000000000000009</v>
      </c>
      <c r="AB24" s="167">
        <f>IF(AB23="","",VLOOKUP(AB23,【記載例】シフト記号表!$C$6:$L$47,10,FALSE))</f>
        <v>4.0000000000000009</v>
      </c>
      <c r="AC24" s="167">
        <f>IF(AC23="","",VLOOKUP(AC23,【記載例】シフト記号表!$C$6:$L$47,10,FALSE))</f>
        <v>4.0000000000000009</v>
      </c>
      <c r="AD24" s="167" t="str">
        <f>IF(AD23="","",VLOOKUP(AD23,【記載例】シフト記号表!$C$6:$L$47,10,FALSE))</f>
        <v/>
      </c>
      <c r="AE24" s="167" t="str">
        <f>IF(AE23="","",VLOOKUP(AE23,【記載例】シフト記号表!$C$6:$L$47,10,FALSE))</f>
        <v/>
      </c>
      <c r="AF24" s="167">
        <f>IF(AF23="","",VLOOKUP(AF23,【記載例】シフト記号表!$C$6:$L$47,10,FALSE))</f>
        <v>4.0000000000000009</v>
      </c>
      <c r="AG24" s="168">
        <f>IF(AG23="","",VLOOKUP(AG23,【記載例】シフト記号表!$C$6:$L$47,10,FALSE))</f>
        <v>4.0000000000000009</v>
      </c>
      <c r="AH24" s="166">
        <f>IF(AH23="","",VLOOKUP(AH23,【記載例】シフト記号表!$C$6:$L$47,10,FALSE))</f>
        <v>4.0000000000000009</v>
      </c>
      <c r="AI24" s="167">
        <f>IF(AI23="","",VLOOKUP(AI23,【記載例】シフト記号表!$C$6:$L$47,10,FALSE))</f>
        <v>4.0000000000000009</v>
      </c>
      <c r="AJ24" s="167">
        <f>IF(AJ23="","",VLOOKUP(AJ23,【記載例】シフト記号表!$C$6:$L$47,10,FALSE))</f>
        <v>4.0000000000000009</v>
      </c>
      <c r="AK24" s="167" t="str">
        <f>IF(AK23="","",VLOOKUP(AK23,【記載例】シフト記号表!$C$6:$L$47,10,FALSE))</f>
        <v/>
      </c>
      <c r="AL24" s="167" t="str">
        <f>IF(AL23="","",VLOOKUP(AL23,【記載例】シフト記号表!$C$6:$L$47,10,FALSE))</f>
        <v/>
      </c>
      <c r="AM24" s="167">
        <f>IF(AM23="","",VLOOKUP(AM23,【記載例】シフト記号表!$C$6:$L$47,10,FALSE))</f>
        <v>4.0000000000000009</v>
      </c>
      <c r="AN24" s="168">
        <f>IF(AN23="","",VLOOKUP(AN23,【記載例】シフト記号表!$C$6:$L$47,10,FALSE))</f>
        <v>4.0000000000000009</v>
      </c>
      <c r="AO24" s="166">
        <f>IF(AO23="","",VLOOKUP(AO23,【記載例】シフト記号表!$C$6:$L$47,10,FALSE))</f>
        <v>4.0000000000000009</v>
      </c>
      <c r="AP24" s="167">
        <f>IF(AP23="","",VLOOKUP(AP23,【記載例】シフト記号表!$C$6:$L$47,10,FALSE))</f>
        <v>4.0000000000000009</v>
      </c>
      <c r="AQ24" s="167">
        <f>IF(AQ23="","",VLOOKUP(AQ23,【記載例】シフト記号表!$C$6:$L$47,10,FALSE))</f>
        <v>4.0000000000000009</v>
      </c>
      <c r="AR24" s="167" t="str">
        <f>IF(AR23="","",VLOOKUP(AR23,【記載例】シフト記号表!$C$6:$L$47,10,FALSE))</f>
        <v/>
      </c>
      <c r="AS24" s="167" t="str">
        <f>IF(AS23="","",VLOOKUP(AS23,【記載例】シフト記号表!$C$6:$L$47,10,FALSE))</f>
        <v/>
      </c>
      <c r="AT24" s="167">
        <f>IF(AT23="","",VLOOKUP(AT23,【記載例】シフト記号表!$C$6:$L$47,10,FALSE))</f>
        <v>4.0000000000000009</v>
      </c>
      <c r="AU24" s="168">
        <f>IF(AU23="","",VLOOKUP(AU23,【記載例】シフト記号表!$C$6:$L$47,10,FALSE))</f>
        <v>4.0000000000000009</v>
      </c>
      <c r="AV24" s="166">
        <f>IF(AV23="","",VLOOKUP(AV23,【記載例】シフト記号表!$C$6:$L$47,10,FALSE))</f>
        <v>4.0000000000000009</v>
      </c>
      <c r="AW24" s="167">
        <f>IF(AW23="","",VLOOKUP(AW23,【記載例】シフト記号表!$C$6:$L$47,10,FALSE))</f>
        <v>4.0000000000000009</v>
      </c>
      <c r="AX24" s="167">
        <f>IF(AX23="","",VLOOKUP(AX23,【記載例】シフト記号表!$C$6:$L$47,10,FALSE))</f>
        <v>4.0000000000000009</v>
      </c>
      <c r="AY24" s="167" t="str">
        <f>IF(AY23="","",VLOOKUP(AY23,【記載例】シフト記号表!$C$6:$L$47,10,FALSE))</f>
        <v/>
      </c>
      <c r="AZ24" s="167" t="str">
        <f>IF(AZ23="","",VLOOKUP(AZ23,【記載例】シフト記号表!$C$6:$L$47,10,FALSE))</f>
        <v/>
      </c>
      <c r="BA24" s="167">
        <f>IF(BA23="","",VLOOKUP(BA23,【記載例】シフト記号表!$C$6:$L$47,10,FALSE))</f>
        <v>4.0000000000000009</v>
      </c>
      <c r="BB24" s="168">
        <f>IF(BB23="","",VLOOKUP(BB23,【記載例】シフト記号表!$C$6:$L$47,10,FALSE))</f>
        <v>4.0000000000000009</v>
      </c>
      <c r="BC24" s="166" t="str">
        <f>IF(BC23="","",VLOOKUP(BC23,【記載例】シフト記号表!$C$6:$L$47,10,FALSE))</f>
        <v/>
      </c>
      <c r="BD24" s="167" t="str">
        <f>IF(BD23="","",VLOOKUP(BD23,【記載例】シフト記号表!$C$6:$L$47,10,FALSE))</f>
        <v/>
      </c>
      <c r="BE24" s="167" t="str">
        <f>IF(BE23="","",VLOOKUP(BE23,【記載例】シフト記号表!$C$6:$L$47,10,FALSE))</f>
        <v/>
      </c>
      <c r="BF24" s="262">
        <f>IF($BI$3="４週",SUM(AA24:BB24),IF($BI$3="暦月",SUM(AA24:BE24),""))</f>
        <v>80.000000000000014</v>
      </c>
      <c r="BG24" s="263"/>
      <c r="BH24" s="264">
        <f>IF($BI$3="４週",BF24/4,IF($BI$3="暦月",(BF24/($BI$8/7)),""))</f>
        <v>18.666666666666671</v>
      </c>
      <c r="BI24" s="263"/>
      <c r="BJ24" s="201">
        <v>43922</v>
      </c>
      <c r="BK24" s="202"/>
      <c r="BL24" s="202"/>
      <c r="BM24" s="202"/>
      <c r="BN24" s="203"/>
    </row>
    <row r="25" spans="2:66" ht="20.25" customHeight="1" x14ac:dyDescent="0.4">
      <c r="B25" s="214">
        <f>B23+1</f>
        <v>5</v>
      </c>
      <c r="C25" s="216"/>
      <c r="D25" s="218"/>
      <c r="E25" s="219"/>
      <c r="F25" s="220"/>
      <c r="G25" s="222" t="s">
        <v>105</v>
      </c>
      <c r="H25" s="223"/>
      <c r="I25" s="156"/>
      <c r="J25" s="157"/>
      <c r="K25" s="156"/>
      <c r="L25" s="157"/>
      <c r="M25" s="226" t="s">
        <v>100</v>
      </c>
      <c r="N25" s="227"/>
      <c r="O25" s="230" t="s">
        <v>115</v>
      </c>
      <c r="P25" s="231"/>
      <c r="Q25" s="231"/>
      <c r="R25" s="223"/>
      <c r="S25" s="204" t="s">
        <v>168</v>
      </c>
      <c r="T25" s="205"/>
      <c r="U25" s="205"/>
      <c r="V25" s="205"/>
      <c r="W25" s="206"/>
      <c r="X25" s="111" t="s">
        <v>18</v>
      </c>
      <c r="Y25" s="112"/>
      <c r="Z25" s="113"/>
      <c r="AA25" s="101" t="s">
        <v>42</v>
      </c>
      <c r="AB25" s="102" t="s">
        <v>42</v>
      </c>
      <c r="AC25" s="102" t="s">
        <v>42</v>
      </c>
      <c r="AD25" s="102"/>
      <c r="AE25" s="102"/>
      <c r="AF25" s="102" t="s">
        <v>42</v>
      </c>
      <c r="AG25" s="103" t="s">
        <v>42</v>
      </c>
      <c r="AH25" s="101" t="s">
        <v>42</v>
      </c>
      <c r="AI25" s="102" t="s">
        <v>42</v>
      </c>
      <c r="AJ25" s="102" t="s">
        <v>42</v>
      </c>
      <c r="AK25" s="102"/>
      <c r="AL25" s="102"/>
      <c r="AM25" s="102" t="s">
        <v>42</v>
      </c>
      <c r="AN25" s="103" t="s">
        <v>42</v>
      </c>
      <c r="AO25" s="101" t="s">
        <v>42</v>
      </c>
      <c r="AP25" s="102" t="s">
        <v>42</v>
      </c>
      <c r="AQ25" s="102" t="s">
        <v>42</v>
      </c>
      <c r="AR25" s="102"/>
      <c r="AS25" s="102"/>
      <c r="AT25" s="102" t="s">
        <v>42</v>
      </c>
      <c r="AU25" s="103" t="s">
        <v>42</v>
      </c>
      <c r="AV25" s="101" t="s">
        <v>42</v>
      </c>
      <c r="AW25" s="102" t="s">
        <v>42</v>
      </c>
      <c r="AX25" s="102" t="s">
        <v>42</v>
      </c>
      <c r="AY25" s="102"/>
      <c r="AZ25" s="102"/>
      <c r="BA25" s="102" t="s">
        <v>42</v>
      </c>
      <c r="BB25" s="103" t="s">
        <v>42</v>
      </c>
      <c r="BC25" s="101"/>
      <c r="BD25" s="102"/>
      <c r="BE25" s="104"/>
      <c r="BF25" s="207"/>
      <c r="BG25" s="208"/>
      <c r="BH25" s="209"/>
      <c r="BI25" s="210"/>
      <c r="BJ25" s="198"/>
      <c r="BK25" s="199"/>
      <c r="BL25" s="199"/>
      <c r="BM25" s="199"/>
      <c r="BN25" s="200"/>
    </row>
    <row r="26" spans="2:66" ht="20.25" customHeight="1" x14ac:dyDescent="0.4">
      <c r="B26" s="215"/>
      <c r="C26" s="217"/>
      <c r="D26" s="221"/>
      <c r="E26" s="219"/>
      <c r="F26" s="220"/>
      <c r="G26" s="265"/>
      <c r="H26" s="266"/>
      <c r="I26" s="156"/>
      <c r="J26" s="157" t="str">
        <f>G25</f>
        <v>栄養士</v>
      </c>
      <c r="K26" s="156"/>
      <c r="L26" s="157" t="str">
        <f>M25</f>
        <v>C</v>
      </c>
      <c r="M26" s="267"/>
      <c r="N26" s="268"/>
      <c r="O26" s="269"/>
      <c r="P26" s="270"/>
      <c r="Q26" s="270"/>
      <c r="R26" s="266"/>
      <c r="S26" s="204"/>
      <c r="T26" s="205"/>
      <c r="U26" s="205"/>
      <c r="V26" s="205"/>
      <c r="W26" s="206"/>
      <c r="X26" s="180" t="s">
        <v>237</v>
      </c>
      <c r="Y26" s="116"/>
      <c r="Z26" s="181"/>
      <c r="AA26" s="166">
        <f>IF(AA25="","",VLOOKUP(AA25,【記載例】シフト記号表!$C$6:$L$47,10,FALSE))</f>
        <v>3.9999999999999991</v>
      </c>
      <c r="AB26" s="167">
        <f>IF(AB25="","",VLOOKUP(AB25,【記載例】シフト記号表!$C$6:$L$47,10,FALSE))</f>
        <v>3.9999999999999991</v>
      </c>
      <c r="AC26" s="167">
        <f>IF(AC25="","",VLOOKUP(AC25,【記載例】シフト記号表!$C$6:$L$47,10,FALSE))</f>
        <v>3.9999999999999991</v>
      </c>
      <c r="AD26" s="167" t="str">
        <f>IF(AD25="","",VLOOKUP(AD25,【記載例】シフト記号表!$C$6:$L$47,10,FALSE))</f>
        <v/>
      </c>
      <c r="AE26" s="167" t="str">
        <f>IF(AE25="","",VLOOKUP(AE25,【記載例】シフト記号表!$C$6:$L$47,10,FALSE))</f>
        <v/>
      </c>
      <c r="AF26" s="167">
        <f>IF(AF25="","",VLOOKUP(AF25,【記載例】シフト記号表!$C$6:$L$47,10,FALSE))</f>
        <v>3.9999999999999991</v>
      </c>
      <c r="AG26" s="168">
        <f>IF(AG25="","",VLOOKUP(AG25,【記載例】シフト記号表!$C$6:$L$47,10,FALSE))</f>
        <v>3.9999999999999991</v>
      </c>
      <c r="AH26" s="166">
        <f>IF(AH25="","",VLOOKUP(AH25,【記載例】シフト記号表!$C$6:$L$47,10,FALSE))</f>
        <v>3.9999999999999991</v>
      </c>
      <c r="AI26" s="167">
        <f>IF(AI25="","",VLOOKUP(AI25,【記載例】シフト記号表!$C$6:$L$47,10,FALSE))</f>
        <v>3.9999999999999991</v>
      </c>
      <c r="AJ26" s="167">
        <f>IF(AJ25="","",VLOOKUP(AJ25,【記載例】シフト記号表!$C$6:$L$47,10,FALSE))</f>
        <v>3.9999999999999991</v>
      </c>
      <c r="AK26" s="167" t="str">
        <f>IF(AK25="","",VLOOKUP(AK25,【記載例】シフト記号表!$C$6:$L$47,10,FALSE))</f>
        <v/>
      </c>
      <c r="AL26" s="167" t="str">
        <f>IF(AL25="","",VLOOKUP(AL25,【記載例】シフト記号表!$C$6:$L$47,10,FALSE))</f>
        <v/>
      </c>
      <c r="AM26" s="167">
        <f>IF(AM25="","",VLOOKUP(AM25,【記載例】シフト記号表!$C$6:$L$47,10,FALSE))</f>
        <v>3.9999999999999991</v>
      </c>
      <c r="AN26" s="168">
        <f>IF(AN25="","",VLOOKUP(AN25,【記載例】シフト記号表!$C$6:$L$47,10,FALSE))</f>
        <v>3.9999999999999991</v>
      </c>
      <c r="AO26" s="166">
        <f>IF(AO25="","",VLOOKUP(AO25,【記載例】シフト記号表!$C$6:$L$47,10,FALSE))</f>
        <v>3.9999999999999991</v>
      </c>
      <c r="AP26" s="167">
        <f>IF(AP25="","",VLOOKUP(AP25,【記載例】シフト記号表!$C$6:$L$47,10,FALSE))</f>
        <v>3.9999999999999991</v>
      </c>
      <c r="AQ26" s="167">
        <f>IF(AQ25="","",VLOOKUP(AQ25,【記載例】シフト記号表!$C$6:$L$47,10,FALSE))</f>
        <v>3.9999999999999991</v>
      </c>
      <c r="AR26" s="167" t="str">
        <f>IF(AR25="","",VLOOKUP(AR25,【記載例】シフト記号表!$C$6:$L$47,10,FALSE))</f>
        <v/>
      </c>
      <c r="AS26" s="167" t="str">
        <f>IF(AS25="","",VLOOKUP(AS25,【記載例】シフト記号表!$C$6:$L$47,10,FALSE))</f>
        <v/>
      </c>
      <c r="AT26" s="167">
        <f>IF(AT25="","",VLOOKUP(AT25,【記載例】シフト記号表!$C$6:$L$47,10,FALSE))</f>
        <v>3.9999999999999991</v>
      </c>
      <c r="AU26" s="168">
        <f>IF(AU25="","",VLOOKUP(AU25,【記載例】シフト記号表!$C$6:$L$47,10,FALSE))</f>
        <v>3.9999999999999991</v>
      </c>
      <c r="AV26" s="166">
        <f>IF(AV25="","",VLOOKUP(AV25,【記載例】シフト記号表!$C$6:$L$47,10,FALSE))</f>
        <v>3.9999999999999991</v>
      </c>
      <c r="AW26" s="167">
        <f>IF(AW25="","",VLOOKUP(AW25,【記載例】シフト記号表!$C$6:$L$47,10,FALSE))</f>
        <v>3.9999999999999991</v>
      </c>
      <c r="AX26" s="167">
        <f>IF(AX25="","",VLOOKUP(AX25,【記載例】シフト記号表!$C$6:$L$47,10,FALSE))</f>
        <v>3.9999999999999991</v>
      </c>
      <c r="AY26" s="167" t="str">
        <f>IF(AY25="","",VLOOKUP(AY25,【記載例】シフト記号表!$C$6:$L$47,10,FALSE))</f>
        <v/>
      </c>
      <c r="AZ26" s="167" t="str">
        <f>IF(AZ25="","",VLOOKUP(AZ25,【記載例】シフト記号表!$C$6:$L$47,10,FALSE))</f>
        <v/>
      </c>
      <c r="BA26" s="167">
        <f>IF(BA25="","",VLOOKUP(BA25,【記載例】シフト記号表!$C$6:$L$47,10,FALSE))</f>
        <v>3.9999999999999991</v>
      </c>
      <c r="BB26" s="168">
        <f>IF(BB25="","",VLOOKUP(BB25,【記載例】シフト記号表!$C$6:$L$47,10,FALSE))</f>
        <v>3.9999999999999991</v>
      </c>
      <c r="BC26" s="166" t="str">
        <f>IF(BC25="","",VLOOKUP(BC25,【記載例】シフト記号表!$C$6:$L$47,10,FALSE))</f>
        <v/>
      </c>
      <c r="BD26" s="167" t="str">
        <f>IF(BD25="","",VLOOKUP(BD25,【記載例】シフト記号表!$C$6:$L$47,10,FALSE))</f>
        <v/>
      </c>
      <c r="BE26" s="167" t="str">
        <f>IF(BE25="","",VLOOKUP(BE25,【記載例】シフト記号表!$C$6:$L$47,10,FALSE))</f>
        <v/>
      </c>
      <c r="BF26" s="262">
        <f>IF($BI$3="４週",SUM(AA26:BB26),IF($BI$3="暦月",SUM(AA26:BE26),""))</f>
        <v>79.999999999999986</v>
      </c>
      <c r="BG26" s="263"/>
      <c r="BH26" s="264">
        <f>IF($BI$3="４週",BF26/4,IF($BI$3="暦月",(BF26/($BI$8/7)),""))</f>
        <v>18.666666666666664</v>
      </c>
      <c r="BI26" s="263"/>
      <c r="BJ26" s="201">
        <v>43922</v>
      </c>
      <c r="BK26" s="202"/>
      <c r="BL26" s="202"/>
      <c r="BM26" s="202"/>
      <c r="BN26" s="203"/>
    </row>
    <row r="27" spans="2:66" ht="20.25" customHeight="1" x14ac:dyDescent="0.4">
      <c r="B27" s="214">
        <f>B25+1</f>
        <v>6</v>
      </c>
      <c r="C27" s="216"/>
      <c r="D27" s="218"/>
      <c r="E27" s="219"/>
      <c r="F27" s="220"/>
      <c r="G27" s="222" t="s">
        <v>71</v>
      </c>
      <c r="H27" s="223"/>
      <c r="I27" s="156"/>
      <c r="J27" s="157"/>
      <c r="K27" s="156"/>
      <c r="L27" s="157"/>
      <c r="M27" s="226" t="s">
        <v>89</v>
      </c>
      <c r="N27" s="227"/>
      <c r="O27" s="230" t="s">
        <v>71</v>
      </c>
      <c r="P27" s="231"/>
      <c r="Q27" s="231"/>
      <c r="R27" s="223"/>
      <c r="S27" s="204" t="s">
        <v>249</v>
      </c>
      <c r="T27" s="205"/>
      <c r="U27" s="205"/>
      <c r="V27" s="205"/>
      <c r="W27" s="206"/>
      <c r="X27" s="179" t="s">
        <v>18</v>
      </c>
      <c r="Y27" s="114"/>
      <c r="Z27" s="115"/>
      <c r="AA27" s="101" t="s">
        <v>39</v>
      </c>
      <c r="AB27" s="102" t="s">
        <v>39</v>
      </c>
      <c r="AC27" s="102" t="s">
        <v>232</v>
      </c>
      <c r="AD27" s="102" t="s">
        <v>232</v>
      </c>
      <c r="AE27" s="102"/>
      <c r="AF27" s="102" t="s">
        <v>233</v>
      </c>
      <c r="AG27" s="103"/>
      <c r="AH27" s="101"/>
      <c r="AI27" s="102" t="s">
        <v>39</v>
      </c>
      <c r="AJ27" s="102" t="s">
        <v>39</v>
      </c>
      <c r="AK27" s="102" t="s">
        <v>232</v>
      </c>
      <c r="AL27" s="102" t="s">
        <v>232</v>
      </c>
      <c r="AM27" s="102"/>
      <c r="AN27" s="103" t="s">
        <v>233</v>
      </c>
      <c r="AO27" s="101" t="s">
        <v>233</v>
      </c>
      <c r="AP27" s="102"/>
      <c r="AQ27" s="102" t="s">
        <v>39</v>
      </c>
      <c r="AR27" s="102" t="s">
        <v>39</v>
      </c>
      <c r="AS27" s="102" t="s">
        <v>232</v>
      </c>
      <c r="AT27" s="102" t="s">
        <v>232</v>
      </c>
      <c r="AU27" s="103"/>
      <c r="AV27" s="101" t="s">
        <v>233</v>
      </c>
      <c r="AW27" s="102"/>
      <c r="AX27" s="102"/>
      <c r="AY27" s="102" t="s">
        <v>39</v>
      </c>
      <c r="AZ27" s="102" t="s">
        <v>39</v>
      </c>
      <c r="BA27" s="102" t="s">
        <v>232</v>
      </c>
      <c r="BB27" s="103" t="s">
        <v>232</v>
      </c>
      <c r="BC27" s="101"/>
      <c r="BD27" s="102"/>
      <c r="BE27" s="104"/>
      <c r="BF27" s="207"/>
      <c r="BG27" s="208"/>
      <c r="BH27" s="209"/>
      <c r="BI27" s="210"/>
      <c r="BJ27" s="198"/>
      <c r="BK27" s="199"/>
      <c r="BL27" s="199"/>
      <c r="BM27" s="199"/>
      <c r="BN27" s="200"/>
    </row>
    <row r="28" spans="2:66" ht="20.25" customHeight="1" x14ac:dyDescent="0.4">
      <c r="B28" s="215"/>
      <c r="C28" s="217"/>
      <c r="D28" s="221"/>
      <c r="E28" s="219"/>
      <c r="F28" s="220"/>
      <c r="G28" s="265"/>
      <c r="H28" s="266"/>
      <c r="I28" s="156"/>
      <c r="J28" s="157" t="str">
        <f>G27</f>
        <v>介護支援専門員</v>
      </c>
      <c r="K28" s="156"/>
      <c r="L28" s="157" t="str">
        <f>M27</f>
        <v>A</v>
      </c>
      <c r="M28" s="267"/>
      <c r="N28" s="268"/>
      <c r="O28" s="269"/>
      <c r="P28" s="270"/>
      <c r="Q28" s="270"/>
      <c r="R28" s="266"/>
      <c r="S28" s="204"/>
      <c r="T28" s="205"/>
      <c r="U28" s="205"/>
      <c r="V28" s="205"/>
      <c r="W28" s="206"/>
      <c r="X28" s="108" t="s">
        <v>237</v>
      </c>
      <c r="Y28" s="109"/>
      <c r="Z28" s="110"/>
      <c r="AA28" s="166">
        <f>IF(AA27="","",VLOOKUP(AA27,【記載例】シフト記号表!$C$6:$L$47,10,FALSE))</f>
        <v>8</v>
      </c>
      <c r="AB28" s="167">
        <f>IF(AB27="","",VLOOKUP(AB27,【記載例】シフト記号表!$C$6:$L$47,10,FALSE))</f>
        <v>8</v>
      </c>
      <c r="AC28" s="167">
        <f>IF(AC27="","",VLOOKUP(AC27,【記載例】シフト記号表!$C$6:$L$47,10,FALSE))</f>
        <v>7.9999999999999982</v>
      </c>
      <c r="AD28" s="167">
        <f>IF(AD27="","",VLOOKUP(AD27,【記載例】シフト記号表!$C$6:$L$47,10,FALSE))</f>
        <v>7.9999999999999982</v>
      </c>
      <c r="AE28" s="167" t="str">
        <f>IF(AE27="","",VLOOKUP(AE27,【記載例】シフト記号表!$C$6:$L$47,10,FALSE))</f>
        <v/>
      </c>
      <c r="AF28" s="167">
        <f>IF(AF27="","",VLOOKUP(AF27,【記載例】シフト記号表!$C$6:$L$47,10,FALSE))</f>
        <v>8</v>
      </c>
      <c r="AG28" s="168" t="str">
        <f>IF(AG27="","",VLOOKUP(AG27,【記載例】シフト記号表!$C$6:$L$47,10,FALSE))</f>
        <v/>
      </c>
      <c r="AH28" s="166" t="str">
        <f>IF(AH27="","",VLOOKUP(AH27,【記載例】シフト記号表!$C$6:$L$47,10,FALSE))</f>
        <v/>
      </c>
      <c r="AI28" s="167">
        <f>IF(AI27="","",VLOOKUP(AI27,【記載例】シフト記号表!$C$6:$L$47,10,FALSE))</f>
        <v>8</v>
      </c>
      <c r="AJ28" s="167">
        <f>IF(AJ27="","",VLOOKUP(AJ27,【記載例】シフト記号表!$C$6:$L$47,10,FALSE))</f>
        <v>8</v>
      </c>
      <c r="AK28" s="167">
        <f>IF(AK27="","",VLOOKUP(AK27,【記載例】シフト記号表!$C$6:$L$47,10,FALSE))</f>
        <v>7.9999999999999982</v>
      </c>
      <c r="AL28" s="167">
        <f>IF(AL27="","",VLOOKUP(AL27,【記載例】シフト記号表!$C$6:$L$47,10,FALSE))</f>
        <v>7.9999999999999982</v>
      </c>
      <c r="AM28" s="167" t="str">
        <f>IF(AM27="","",VLOOKUP(AM27,【記載例】シフト記号表!$C$6:$L$47,10,FALSE))</f>
        <v/>
      </c>
      <c r="AN28" s="168">
        <f>IF(AN27="","",VLOOKUP(AN27,【記載例】シフト記号表!$C$6:$L$47,10,FALSE))</f>
        <v>8</v>
      </c>
      <c r="AO28" s="166">
        <f>IF(AO27="","",VLOOKUP(AO27,【記載例】シフト記号表!$C$6:$L$47,10,FALSE))</f>
        <v>8</v>
      </c>
      <c r="AP28" s="167" t="str">
        <f>IF(AP27="","",VLOOKUP(AP27,【記載例】シフト記号表!$C$6:$L$47,10,FALSE))</f>
        <v/>
      </c>
      <c r="AQ28" s="167">
        <f>IF(AQ27="","",VLOOKUP(AQ27,【記載例】シフト記号表!$C$6:$L$47,10,FALSE))</f>
        <v>8</v>
      </c>
      <c r="AR28" s="167">
        <f>IF(AR27="","",VLOOKUP(AR27,【記載例】シフト記号表!$C$6:$L$47,10,FALSE))</f>
        <v>8</v>
      </c>
      <c r="AS28" s="167">
        <f>IF(AS27="","",VLOOKUP(AS27,【記載例】シフト記号表!$C$6:$L$47,10,FALSE))</f>
        <v>7.9999999999999982</v>
      </c>
      <c r="AT28" s="167">
        <f>IF(AT27="","",VLOOKUP(AT27,【記載例】シフト記号表!$C$6:$L$47,10,FALSE))</f>
        <v>7.9999999999999982</v>
      </c>
      <c r="AU28" s="168" t="str">
        <f>IF(AU27="","",VLOOKUP(AU27,【記載例】シフト記号表!$C$6:$L$47,10,FALSE))</f>
        <v/>
      </c>
      <c r="AV28" s="166">
        <f>IF(AV27="","",VLOOKUP(AV27,【記載例】シフト記号表!$C$6:$L$47,10,FALSE))</f>
        <v>8</v>
      </c>
      <c r="AW28" s="167" t="str">
        <f>IF(AW27="","",VLOOKUP(AW27,【記載例】シフト記号表!$C$6:$L$47,10,FALSE))</f>
        <v/>
      </c>
      <c r="AX28" s="167" t="str">
        <f>IF(AX27="","",VLOOKUP(AX27,【記載例】シフト記号表!$C$6:$L$47,10,FALSE))</f>
        <v/>
      </c>
      <c r="AY28" s="167">
        <f>IF(AY27="","",VLOOKUP(AY27,【記載例】シフト記号表!$C$6:$L$47,10,FALSE))</f>
        <v>8</v>
      </c>
      <c r="AZ28" s="167">
        <f>IF(AZ27="","",VLOOKUP(AZ27,【記載例】シフト記号表!$C$6:$L$47,10,FALSE))</f>
        <v>8</v>
      </c>
      <c r="BA28" s="167">
        <f>IF(BA27="","",VLOOKUP(BA27,【記載例】シフト記号表!$C$6:$L$47,10,FALSE))</f>
        <v>7.9999999999999982</v>
      </c>
      <c r="BB28" s="168">
        <f>IF(BB27="","",VLOOKUP(BB27,【記載例】シフト記号表!$C$6:$L$47,10,FALSE))</f>
        <v>7.9999999999999982</v>
      </c>
      <c r="BC28" s="166" t="str">
        <f>IF(BC27="","",VLOOKUP(BC27,【記載例】シフト記号表!$C$6:$L$47,10,FALSE))</f>
        <v/>
      </c>
      <c r="BD28" s="167" t="str">
        <f>IF(BD27="","",VLOOKUP(BD27,【記載例】シフト記号表!$C$6:$L$47,10,FALSE))</f>
        <v/>
      </c>
      <c r="BE28" s="167" t="str">
        <f>IF(BE27="","",VLOOKUP(BE27,【記載例】シフト記号表!$C$6:$L$47,10,FALSE))</f>
        <v/>
      </c>
      <c r="BF28" s="262">
        <f>IF($BI$3="４週",SUM(AA28:BB28),IF($BI$3="暦月",SUM(AA28:BE28),""))</f>
        <v>160</v>
      </c>
      <c r="BG28" s="263"/>
      <c r="BH28" s="264">
        <f>IF($BI$3="４週",BF28/4,IF($BI$3="暦月",(BF28/($BI$8/7)),""))</f>
        <v>37.333333333333336</v>
      </c>
      <c r="BI28" s="263"/>
      <c r="BJ28" s="201">
        <v>43922</v>
      </c>
      <c r="BK28" s="202"/>
      <c r="BL28" s="202"/>
      <c r="BM28" s="202"/>
      <c r="BN28" s="203"/>
    </row>
    <row r="29" spans="2:66" ht="20.25" customHeight="1" x14ac:dyDescent="0.4">
      <c r="B29" s="214">
        <f>B27+1</f>
        <v>7</v>
      </c>
      <c r="C29" s="216"/>
      <c r="D29" s="218"/>
      <c r="E29" s="219"/>
      <c r="F29" s="220"/>
      <c r="G29" s="222" t="s">
        <v>103</v>
      </c>
      <c r="H29" s="223"/>
      <c r="I29" s="156"/>
      <c r="J29" s="157"/>
      <c r="K29" s="156"/>
      <c r="L29" s="157"/>
      <c r="M29" s="226" t="s">
        <v>141</v>
      </c>
      <c r="N29" s="227"/>
      <c r="O29" s="230" t="s">
        <v>112</v>
      </c>
      <c r="P29" s="231"/>
      <c r="Q29" s="231"/>
      <c r="R29" s="223"/>
      <c r="S29" s="204" t="s">
        <v>167</v>
      </c>
      <c r="T29" s="205"/>
      <c r="U29" s="205"/>
      <c r="V29" s="205"/>
      <c r="W29" s="206"/>
      <c r="X29" s="111" t="s">
        <v>18</v>
      </c>
      <c r="Y29" s="112"/>
      <c r="Z29" s="113"/>
      <c r="AA29" s="101" t="s">
        <v>234</v>
      </c>
      <c r="AB29" s="102" t="s">
        <v>234</v>
      </c>
      <c r="AC29" s="102" t="s">
        <v>234</v>
      </c>
      <c r="AD29" s="102"/>
      <c r="AE29" s="102"/>
      <c r="AF29" s="102" t="s">
        <v>234</v>
      </c>
      <c r="AG29" s="103" t="s">
        <v>234</v>
      </c>
      <c r="AH29" s="101" t="s">
        <v>234</v>
      </c>
      <c r="AI29" s="102" t="s">
        <v>234</v>
      </c>
      <c r="AJ29" s="102" t="s">
        <v>234</v>
      </c>
      <c r="AK29" s="102"/>
      <c r="AL29" s="102"/>
      <c r="AM29" s="102" t="s">
        <v>234</v>
      </c>
      <c r="AN29" s="103" t="s">
        <v>234</v>
      </c>
      <c r="AO29" s="101" t="s">
        <v>234</v>
      </c>
      <c r="AP29" s="102" t="s">
        <v>234</v>
      </c>
      <c r="AQ29" s="102" t="s">
        <v>234</v>
      </c>
      <c r="AR29" s="102"/>
      <c r="AS29" s="102"/>
      <c r="AT29" s="102" t="s">
        <v>234</v>
      </c>
      <c r="AU29" s="103" t="s">
        <v>234</v>
      </c>
      <c r="AV29" s="101" t="s">
        <v>234</v>
      </c>
      <c r="AW29" s="102" t="s">
        <v>234</v>
      </c>
      <c r="AX29" s="102" t="s">
        <v>234</v>
      </c>
      <c r="AY29" s="102"/>
      <c r="AZ29" s="102"/>
      <c r="BA29" s="102" t="s">
        <v>234</v>
      </c>
      <c r="BB29" s="103" t="s">
        <v>234</v>
      </c>
      <c r="BC29" s="101"/>
      <c r="BD29" s="102"/>
      <c r="BE29" s="104"/>
      <c r="BF29" s="207"/>
      <c r="BG29" s="208"/>
      <c r="BH29" s="209"/>
      <c r="BI29" s="210"/>
      <c r="BJ29" s="198" t="s">
        <v>210</v>
      </c>
      <c r="BK29" s="199"/>
      <c r="BL29" s="199"/>
      <c r="BM29" s="199"/>
      <c r="BN29" s="200"/>
    </row>
    <row r="30" spans="2:66" ht="20.25" customHeight="1" x14ac:dyDescent="0.4">
      <c r="B30" s="215"/>
      <c r="C30" s="217"/>
      <c r="D30" s="221"/>
      <c r="E30" s="219"/>
      <c r="F30" s="220"/>
      <c r="G30" s="265"/>
      <c r="H30" s="266"/>
      <c r="I30" s="156"/>
      <c r="J30" s="157" t="str">
        <f>G29</f>
        <v>看護職員</v>
      </c>
      <c r="K30" s="156"/>
      <c r="L30" s="157" t="str">
        <f>M29</f>
        <v>B</v>
      </c>
      <c r="M30" s="267"/>
      <c r="N30" s="268"/>
      <c r="O30" s="269"/>
      <c r="P30" s="270"/>
      <c r="Q30" s="270"/>
      <c r="R30" s="266"/>
      <c r="S30" s="204"/>
      <c r="T30" s="205"/>
      <c r="U30" s="205"/>
      <c r="V30" s="205"/>
      <c r="W30" s="206"/>
      <c r="X30" s="108" t="s">
        <v>237</v>
      </c>
      <c r="Y30" s="109"/>
      <c r="Z30" s="110"/>
      <c r="AA30" s="166">
        <f>IF(AA29="","",VLOOKUP(AA29,【記載例】シフト記号表!$C$6:$L$47,10,FALSE))</f>
        <v>3.9999999999999991</v>
      </c>
      <c r="AB30" s="167">
        <f>IF(AB29="","",VLOOKUP(AB29,【記載例】シフト記号表!$C$6:$L$47,10,FALSE))</f>
        <v>3.9999999999999991</v>
      </c>
      <c r="AC30" s="167">
        <f>IF(AC29="","",VLOOKUP(AC29,【記載例】シフト記号表!$C$6:$L$47,10,FALSE))</f>
        <v>3.9999999999999991</v>
      </c>
      <c r="AD30" s="167" t="str">
        <f>IF(AD29="","",VLOOKUP(AD29,【記載例】シフト記号表!$C$6:$L$47,10,FALSE))</f>
        <v/>
      </c>
      <c r="AE30" s="167" t="str">
        <f>IF(AE29="","",VLOOKUP(AE29,【記載例】シフト記号表!$C$6:$L$47,10,FALSE))</f>
        <v/>
      </c>
      <c r="AF30" s="167">
        <f>IF(AF29="","",VLOOKUP(AF29,【記載例】シフト記号表!$C$6:$L$47,10,FALSE))</f>
        <v>3.9999999999999991</v>
      </c>
      <c r="AG30" s="168">
        <f>IF(AG29="","",VLOOKUP(AG29,【記載例】シフト記号表!$C$6:$L$47,10,FALSE))</f>
        <v>3.9999999999999991</v>
      </c>
      <c r="AH30" s="166">
        <f>IF(AH29="","",VLOOKUP(AH29,【記載例】シフト記号表!$C$6:$L$47,10,FALSE))</f>
        <v>3.9999999999999991</v>
      </c>
      <c r="AI30" s="167">
        <f>IF(AI29="","",VLOOKUP(AI29,【記載例】シフト記号表!$C$6:$L$47,10,FALSE))</f>
        <v>3.9999999999999991</v>
      </c>
      <c r="AJ30" s="167">
        <f>IF(AJ29="","",VLOOKUP(AJ29,【記載例】シフト記号表!$C$6:$L$47,10,FALSE))</f>
        <v>3.9999999999999991</v>
      </c>
      <c r="AK30" s="167" t="str">
        <f>IF(AK29="","",VLOOKUP(AK29,【記載例】シフト記号表!$C$6:$L$47,10,FALSE))</f>
        <v/>
      </c>
      <c r="AL30" s="167" t="str">
        <f>IF(AL29="","",VLOOKUP(AL29,【記載例】シフト記号表!$C$6:$L$47,10,FALSE))</f>
        <v/>
      </c>
      <c r="AM30" s="167">
        <f>IF(AM29="","",VLOOKUP(AM29,【記載例】シフト記号表!$C$6:$L$47,10,FALSE))</f>
        <v>3.9999999999999991</v>
      </c>
      <c r="AN30" s="168">
        <f>IF(AN29="","",VLOOKUP(AN29,【記載例】シフト記号表!$C$6:$L$47,10,FALSE))</f>
        <v>3.9999999999999991</v>
      </c>
      <c r="AO30" s="166">
        <f>IF(AO29="","",VLOOKUP(AO29,【記載例】シフト記号表!$C$6:$L$47,10,FALSE))</f>
        <v>3.9999999999999991</v>
      </c>
      <c r="AP30" s="167">
        <f>IF(AP29="","",VLOOKUP(AP29,【記載例】シフト記号表!$C$6:$L$47,10,FALSE))</f>
        <v>3.9999999999999991</v>
      </c>
      <c r="AQ30" s="167">
        <f>IF(AQ29="","",VLOOKUP(AQ29,【記載例】シフト記号表!$C$6:$L$47,10,FALSE))</f>
        <v>3.9999999999999991</v>
      </c>
      <c r="AR30" s="167" t="str">
        <f>IF(AR29="","",VLOOKUP(AR29,【記載例】シフト記号表!$C$6:$L$47,10,FALSE))</f>
        <v/>
      </c>
      <c r="AS30" s="167" t="str">
        <f>IF(AS29="","",VLOOKUP(AS29,【記載例】シフト記号表!$C$6:$L$47,10,FALSE))</f>
        <v/>
      </c>
      <c r="AT30" s="167">
        <f>IF(AT29="","",VLOOKUP(AT29,【記載例】シフト記号表!$C$6:$L$47,10,FALSE))</f>
        <v>3.9999999999999991</v>
      </c>
      <c r="AU30" s="168">
        <f>IF(AU29="","",VLOOKUP(AU29,【記載例】シフト記号表!$C$6:$L$47,10,FALSE))</f>
        <v>3.9999999999999991</v>
      </c>
      <c r="AV30" s="166">
        <f>IF(AV29="","",VLOOKUP(AV29,【記載例】シフト記号表!$C$6:$L$47,10,FALSE))</f>
        <v>3.9999999999999991</v>
      </c>
      <c r="AW30" s="167">
        <f>IF(AW29="","",VLOOKUP(AW29,【記載例】シフト記号表!$C$6:$L$47,10,FALSE))</f>
        <v>3.9999999999999991</v>
      </c>
      <c r="AX30" s="167">
        <f>IF(AX29="","",VLOOKUP(AX29,【記載例】シフト記号表!$C$6:$L$47,10,FALSE))</f>
        <v>3.9999999999999991</v>
      </c>
      <c r="AY30" s="167" t="str">
        <f>IF(AY29="","",VLOOKUP(AY29,【記載例】シフト記号表!$C$6:$L$47,10,FALSE))</f>
        <v/>
      </c>
      <c r="AZ30" s="167" t="str">
        <f>IF(AZ29="","",VLOOKUP(AZ29,【記載例】シフト記号表!$C$6:$L$47,10,FALSE))</f>
        <v/>
      </c>
      <c r="BA30" s="167">
        <f>IF(BA29="","",VLOOKUP(BA29,【記載例】シフト記号表!$C$6:$L$47,10,FALSE))</f>
        <v>3.9999999999999991</v>
      </c>
      <c r="BB30" s="168">
        <f>IF(BB29="","",VLOOKUP(BB29,【記載例】シフト記号表!$C$6:$L$47,10,FALSE))</f>
        <v>3.9999999999999991</v>
      </c>
      <c r="BC30" s="166" t="str">
        <f>IF(BC29="","",VLOOKUP(BC29,【記載例】シフト記号表!$C$6:$L$47,10,FALSE))</f>
        <v/>
      </c>
      <c r="BD30" s="167" t="str">
        <f>IF(BD29="","",VLOOKUP(BD29,【記載例】シフト記号表!$C$6:$L$47,10,FALSE))</f>
        <v/>
      </c>
      <c r="BE30" s="167" t="str">
        <f>IF(BE29="","",VLOOKUP(BE29,【記載例】シフト記号表!$C$6:$L$47,10,FALSE))</f>
        <v/>
      </c>
      <c r="BF30" s="262">
        <f>IF($BI$3="４週",SUM(AA30:BB30),IF($BI$3="暦月",SUM(AA30:BE30),""))</f>
        <v>79.999999999999986</v>
      </c>
      <c r="BG30" s="263"/>
      <c r="BH30" s="264">
        <f>IF($BI$3="４週",BF30/4,IF($BI$3="暦月",(BF30/($BI$8/7)),""))</f>
        <v>18.666666666666664</v>
      </c>
      <c r="BI30" s="263"/>
      <c r="BJ30" s="201">
        <v>43922</v>
      </c>
      <c r="BK30" s="202"/>
      <c r="BL30" s="202"/>
      <c r="BM30" s="202"/>
      <c r="BN30" s="203"/>
    </row>
    <row r="31" spans="2:66" ht="20.25" customHeight="1" x14ac:dyDescent="0.4">
      <c r="B31" s="214">
        <f>B29+1</f>
        <v>8</v>
      </c>
      <c r="C31" s="216"/>
      <c r="D31" s="218"/>
      <c r="E31" s="219"/>
      <c r="F31" s="220"/>
      <c r="G31" s="222" t="s">
        <v>103</v>
      </c>
      <c r="H31" s="223"/>
      <c r="I31" s="156"/>
      <c r="J31" s="157"/>
      <c r="K31" s="156"/>
      <c r="L31" s="157"/>
      <c r="M31" s="226" t="s">
        <v>89</v>
      </c>
      <c r="N31" s="227"/>
      <c r="O31" s="230" t="s">
        <v>112</v>
      </c>
      <c r="P31" s="231"/>
      <c r="Q31" s="231"/>
      <c r="R31" s="223"/>
      <c r="S31" s="204" t="s">
        <v>169</v>
      </c>
      <c r="T31" s="205"/>
      <c r="U31" s="205"/>
      <c r="V31" s="205"/>
      <c r="W31" s="206"/>
      <c r="X31" s="111" t="s">
        <v>18</v>
      </c>
      <c r="Y31" s="112"/>
      <c r="Z31" s="113"/>
      <c r="AA31" s="101"/>
      <c r="AB31" s="102"/>
      <c r="AC31" s="102" t="s">
        <v>235</v>
      </c>
      <c r="AD31" s="102" t="s">
        <v>235</v>
      </c>
      <c r="AE31" s="102" t="s">
        <v>235</v>
      </c>
      <c r="AF31" s="102" t="s">
        <v>235</v>
      </c>
      <c r="AG31" s="103" t="s">
        <v>235</v>
      </c>
      <c r="AH31" s="101"/>
      <c r="AI31" s="102"/>
      <c r="AJ31" s="102" t="s">
        <v>235</v>
      </c>
      <c r="AK31" s="102" t="s">
        <v>235</v>
      </c>
      <c r="AL31" s="102" t="s">
        <v>235</v>
      </c>
      <c r="AM31" s="102" t="s">
        <v>235</v>
      </c>
      <c r="AN31" s="103" t="s">
        <v>235</v>
      </c>
      <c r="AO31" s="101"/>
      <c r="AP31" s="102"/>
      <c r="AQ31" s="102" t="s">
        <v>235</v>
      </c>
      <c r="AR31" s="102" t="s">
        <v>235</v>
      </c>
      <c r="AS31" s="102" t="s">
        <v>235</v>
      </c>
      <c r="AT31" s="102" t="s">
        <v>235</v>
      </c>
      <c r="AU31" s="103" t="s">
        <v>235</v>
      </c>
      <c r="AV31" s="101"/>
      <c r="AW31" s="102"/>
      <c r="AX31" s="102" t="s">
        <v>235</v>
      </c>
      <c r="AY31" s="102" t="s">
        <v>235</v>
      </c>
      <c r="AZ31" s="102" t="s">
        <v>235</v>
      </c>
      <c r="BA31" s="102" t="s">
        <v>235</v>
      </c>
      <c r="BB31" s="103" t="s">
        <v>235</v>
      </c>
      <c r="BC31" s="101"/>
      <c r="BD31" s="102"/>
      <c r="BE31" s="104"/>
      <c r="BF31" s="207"/>
      <c r="BG31" s="208"/>
      <c r="BH31" s="209"/>
      <c r="BI31" s="210"/>
      <c r="BJ31" s="198"/>
      <c r="BK31" s="199"/>
      <c r="BL31" s="199"/>
      <c r="BM31" s="199"/>
      <c r="BN31" s="200"/>
    </row>
    <row r="32" spans="2:66" ht="20.25" customHeight="1" x14ac:dyDescent="0.4">
      <c r="B32" s="215"/>
      <c r="C32" s="217"/>
      <c r="D32" s="221"/>
      <c r="E32" s="219"/>
      <c r="F32" s="220"/>
      <c r="G32" s="265"/>
      <c r="H32" s="266"/>
      <c r="I32" s="156"/>
      <c r="J32" s="157" t="str">
        <f>G31</f>
        <v>看護職員</v>
      </c>
      <c r="K32" s="156"/>
      <c r="L32" s="157" t="str">
        <f>M31</f>
        <v>A</v>
      </c>
      <c r="M32" s="267"/>
      <c r="N32" s="268"/>
      <c r="O32" s="269"/>
      <c r="P32" s="270"/>
      <c r="Q32" s="270"/>
      <c r="R32" s="266"/>
      <c r="S32" s="204"/>
      <c r="T32" s="205"/>
      <c r="U32" s="205"/>
      <c r="V32" s="205"/>
      <c r="W32" s="206"/>
      <c r="X32" s="108" t="s">
        <v>237</v>
      </c>
      <c r="Y32" s="109"/>
      <c r="Z32" s="110"/>
      <c r="AA32" s="166" t="str">
        <f>IF(AA31="","",VLOOKUP(AA31,【記載例】シフト記号表!$C$6:$L$47,10,FALSE))</f>
        <v/>
      </c>
      <c r="AB32" s="167" t="str">
        <f>IF(AB31="","",VLOOKUP(AB31,【記載例】シフト記号表!$C$6:$L$47,10,FALSE))</f>
        <v/>
      </c>
      <c r="AC32" s="167">
        <f>IF(AC31="","",VLOOKUP(AC31,【記載例】シフト記号表!$C$6:$L$47,10,FALSE))</f>
        <v>8</v>
      </c>
      <c r="AD32" s="167">
        <f>IF(AD31="","",VLOOKUP(AD31,【記載例】シフト記号表!$C$6:$L$47,10,FALSE))</f>
        <v>8</v>
      </c>
      <c r="AE32" s="167">
        <f>IF(AE31="","",VLOOKUP(AE31,【記載例】シフト記号表!$C$6:$L$47,10,FALSE))</f>
        <v>8</v>
      </c>
      <c r="AF32" s="167">
        <f>IF(AF31="","",VLOOKUP(AF31,【記載例】シフト記号表!$C$6:$L$47,10,FALSE))</f>
        <v>8</v>
      </c>
      <c r="AG32" s="168">
        <f>IF(AG31="","",VLOOKUP(AG31,【記載例】シフト記号表!$C$6:$L$47,10,FALSE))</f>
        <v>8</v>
      </c>
      <c r="AH32" s="166" t="str">
        <f>IF(AH31="","",VLOOKUP(AH31,【記載例】シフト記号表!$C$6:$L$47,10,FALSE))</f>
        <v/>
      </c>
      <c r="AI32" s="167" t="str">
        <f>IF(AI31="","",VLOOKUP(AI31,【記載例】シフト記号表!$C$6:$L$47,10,FALSE))</f>
        <v/>
      </c>
      <c r="AJ32" s="167">
        <f>IF(AJ31="","",VLOOKUP(AJ31,【記載例】シフト記号表!$C$6:$L$47,10,FALSE))</f>
        <v>8</v>
      </c>
      <c r="AK32" s="167">
        <f>IF(AK31="","",VLOOKUP(AK31,【記載例】シフト記号表!$C$6:$L$47,10,FALSE))</f>
        <v>8</v>
      </c>
      <c r="AL32" s="167">
        <f>IF(AL31="","",VLOOKUP(AL31,【記載例】シフト記号表!$C$6:$L$47,10,FALSE))</f>
        <v>8</v>
      </c>
      <c r="AM32" s="167">
        <f>IF(AM31="","",VLOOKUP(AM31,【記載例】シフト記号表!$C$6:$L$47,10,FALSE))</f>
        <v>8</v>
      </c>
      <c r="AN32" s="168">
        <f>IF(AN31="","",VLOOKUP(AN31,【記載例】シフト記号表!$C$6:$L$47,10,FALSE))</f>
        <v>8</v>
      </c>
      <c r="AO32" s="166" t="str">
        <f>IF(AO31="","",VLOOKUP(AO31,【記載例】シフト記号表!$C$6:$L$47,10,FALSE))</f>
        <v/>
      </c>
      <c r="AP32" s="167" t="str">
        <f>IF(AP31="","",VLOOKUP(AP31,【記載例】シフト記号表!$C$6:$L$47,10,FALSE))</f>
        <v/>
      </c>
      <c r="AQ32" s="167">
        <f>IF(AQ31="","",VLOOKUP(AQ31,【記載例】シフト記号表!$C$6:$L$47,10,FALSE))</f>
        <v>8</v>
      </c>
      <c r="AR32" s="167">
        <f>IF(AR31="","",VLOOKUP(AR31,【記載例】シフト記号表!$C$6:$L$47,10,FALSE))</f>
        <v>8</v>
      </c>
      <c r="AS32" s="167">
        <f>IF(AS31="","",VLOOKUP(AS31,【記載例】シフト記号表!$C$6:$L$47,10,FALSE))</f>
        <v>8</v>
      </c>
      <c r="AT32" s="167">
        <f>IF(AT31="","",VLOOKUP(AT31,【記載例】シフト記号表!$C$6:$L$47,10,FALSE))</f>
        <v>8</v>
      </c>
      <c r="AU32" s="168">
        <f>IF(AU31="","",VLOOKUP(AU31,【記載例】シフト記号表!$C$6:$L$47,10,FALSE))</f>
        <v>8</v>
      </c>
      <c r="AV32" s="166" t="str">
        <f>IF(AV31="","",VLOOKUP(AV31,【記載例】シフト記号表!$C$6:$L$47,10,FALSE))</f>
        <v/>
      </c>
      <c r="AW32" s="167" t="str">
        <f>IF(AW31="","",VLOOKUP(AW31,【記載例】シフト記号表!$C$6:$L$47,10,FALSE))</f>
        <v/>
      </c>
      <c r="AX32" s="167">
        <f>IF(AX31="","",VLOOKUP(AX31,【記載例】シフト記号表!$C$6:$L$47,10,FALSE))</f>
        <v>8</v>
      </c>
      <c r="AY32" s="167">
        <f>IF(AY31="","",VLOOKUP(AY31,【記載例】シフト記号表!$C$6:$L$47,10,FALSE))</f>
        <v>8</v>
      </c>
      <c r="AZ32" s="167">
        <f>IF(AZ31="","",VLOOKUP(AZ31,【記載例】シフト記号表!$C$6:$L$47,10,FALSE))</f>
        <v>8</v>
      </c>
      <c r="BA32" s="167">
        <f>IF(BA31="","",VLOOKUP(BA31,【記載例】シフト記号表!$C$6:$L$47,10,FALSE))</f>
        <v>8</v>
      </c>
      <c r="BB32" s="168">
        <f>IF(BB31="","",VLOOKUP(BB31,【記載例】シフト記号表!$C$6:$L$47,10,FALSE))</f>
        <v>8</v>
      </c>
      <c r="BC32" s="166" t="str">
        <f>IF(BC31="","",VLOOKUP(BC31,【記載例】シフト記号表!$C$6:$L$47,10,FALSE))</f>
        <v/>
      </c>
      <c r="BD32" s="167" t="str">
        <f>IF(BD31="","",VLOOKUP(BD31,【記載例】シフト記号表!$C$6:$L$47,10,FALSE))</f>
        <v/>
      </c>
      <c r="BE32" s="167" t="str">
        <f>IF(BE31="","",VLOOKUP(BE31,【記載例】シフト記号表!$C$6:$L$47,10,FALSE))</f>
        <v/>
      </c>
      <c r="BF32" s="262">
        <f>IF($BI$3="４週",SUM(AA32:BB32),IF($BI$3="暦月",SUM(AA32:BE32),""))</f>
        <v>160</v>
      </c>
      <c r="BG32" s="263"/>
      <c r="BH32" s="264">
        <f>IF($BI$3="４週",BF32/4,IF($BI$3="暦月",(BF32/($BI$8/7)),""))</f>
        <v>37.333333333333336</v>
      </c>
      <c r="BI32" s="263"/>
      <c r="BJ32" s="201">
        <v>43922</v>
      </c>
      <c r="BK32" s="202"/>
      <c r="BL32" s="202"/>
      <c r="BM32" s="202"/>
      <c r="BN32" s="203"/>
    </row>
    <row r="33" spans="2:66" ht="20.25" customHeight="1" x14ac:dyDescent="0.4">
      <c r="B33" s="214">
        <f>B31+1</f>
        <v>9</v>
      </c>
      <c r="C33" s="216"/>
      <c r="D33" s="218"/>
      <c r="E33" s="219"/>
      <c r="F33" s="220"/>
      <c r="G33" s="222" t="s">
        <v>103</v>
      </c>
      <c r="H33" s="223"/>
      <c r="I33" s="156"/>
      <c r="J33" s="157"/>
      <c r="K33" s="156"/>
      <c r="L33" s="157"/>
      <c r="M33" s="226" t="s">
        <v>89</v>
      </c>
      <c r="N33" s="227"/>
      <c r="O33" s="230" t="s">
        <v>112</v>
      </c>
      <c r="P33" s="231"/>
      <c r="Q33" s="231"/>
      <c r="R33" s="223"/>
      <c r="S33" s="204" t="s">
        <v>170</v>
      </c>
      <c r="T33" s="205"/>
      <c r="U33" s="205"/>
      <c r="V33" s="205"/>
      <c r="W33" s="206"/>
      <c r="X33" s="111" t="s">
        <v>18</v>
      </c>
      <c r="Y33" s="112"/>
      <c r="Z33" s="113"/>
      <c r="AA33" s="101" t="s">
        <v>235</v>
      </c>
      <c r="AB33" s="102" t="s">
        <v>235</v>
      </c>
      <c r="AC33" s="102" t="s">
        <v>235</v>
      </c>
      <c r="AD33" s="102"/>
      <c r="AE33" s="102"/>
      <c r="AF33" s="102" t="s">
        <v>235</v>
      </c>
      <c r="AG33" s="103" t="s">
        <v>235</v>
      </c>
      <c r="AH33" s="101" t="s">
        <v>235</v>
      </c>
      <c r="AI33" s="102" t="s">
        <v>235</v>
      </c>
      <c r="AJ33" s="102" t="s">
        <v>235</v>
      </c>
      <c r="AK33" s="102"/>
      <c r="AL33" s="102"/>
      <c r="AM33" s="102" t="s">
        <v>235</v>
      </c>
      <c r="AN33" s="103" t="s">
        <v>235</v>
      </c>
      <c r="AO33" s="101" t="s">
        <v>235</v>
      </c>
      <c r="AP33" s="102" t="s">
        <v>235</v>
      </c>
      <c r="AQ33" s="102" t="s">
        <v>235</v>
      </c>
      <c r="AR33" s="102"/>
      <c r="AS33" s="102"/>
      <c r="AT33" s="102" t="s">
        <v>235</v>
      </c>
      <c r="AU33" s="103" t="s">
        <v>235</v>
      </c>
      <c r="AV33" s="101" t="s">
        <v>235</v>
      </c>
      <c r="AW33" s="102" t="s">
        <v>235</v>
      </c>
      <c r="AX33" s="102" t="s">
        <v>235</v>
      </c>
      <c r="AY33" s="102"/>
      <c r="AZ33" s="102"/>
      <c r="BA33" s="102" t="s">
        <v>235</v>
      </c>
      <c r="BB33" s="103" t="s">
        <v>235</v>
      </c>
      <c r="BC33" s="101"/>
      <c r="BD33" s="102"/>
      <c r="BE33" s="104"/>
      <c r="BF33" s="207"/>
      <c r="BG33" s="208"/>
      <c r="BH33" s="209"/>
      <c r="BI33" s="210"/>
      <c r="BJ33" s="198"/>
      <c r="BK33" s="199"/>
      <c r="BL33" s="199"/>
      <c r="BM33" s="199"/>
      <c r="BN33" s="200"/>
    </row>
    <row r="34" spans="2:66" ht="20.25" customHeight="1" x14ac:dyDescent="0.4">
      <c r="B34" s="215"/>
      <c r="C34" s="217"/>
      <c r="D34" s="221"/>
      <c r="E34" s="219"/>
      <c r="F34" s="220"/>
      <c r="G34" s="265"/>
      <c r="H34" s="266"/>
      <c r="I34" s="156"/>
      <c r="J34" s="157" t="str">
        <f>G33</f>
        <v>看護職員</v>
      </c>
      <c r="K34" s="156"/>
      <c r="L34" s="157" t="str">
        <f>M33</f>
        <v>A</v>
      </c>
      <c r="M34" s="267"/>
      <c r="N34" s="268"/>
      <c r="O34" s="269"/>
      <c r="P34" s="270"/>
      <c r="Q34" s="270"/>
      <c r="R34" s="266"/>
      <c r="S34" s="204"/>
      <c r="T34" s="205"/>
      <c r="U34" s="205"/>
      <c r="V34" s="205"/>
      <c r="W34" s="206"/>
      <c r="X34" s="180" t="s">
        <v>237</v>
      </c>
      <c r="Y34" s="116"/>
      <c r="Z34" s="181"/>
      <c r="AA34" s="166">
        <f>IF(AA33="","",VLOOKUP(AA33,【記載例】シフト記号表!$C$6:$L$47,10,FALSE))</f>
        <v>8</v>
      </c>
      <c r="AB34" s="167">
        <f>IF(AB33="","",VLOOKUP(AB33,【記載例】シフト記号表!$C$6:$L$47,10,FALSE))</f>
        <v>8</v>
      </c>
      <c r="AC34" s="167">
        <f>IF(AC33="","",VLOOKUP(AC33,【記載例】シフト記号表!$C$6:$L$47,10,FALSE))</f>
        <v>8</v>
      </c>
      <c r="AD34" s="167" t="str">
        <f>IF(AD33="","",VLOOKUP(AD33,【記載例】シフト記号表!$C$6:$L$47,10,FALSE))</f>
        <v/>
      </c>
      <c r="AE34" s="167" t="str">
        <f>IF(AE33="","",VLOOKUP(AE33,【記載例】シフト記号表!$C$6:$L$47,10,FALSE))</f>
        <v/>
      </c>
      <c r="AF34" s="167">
        <f>IF(AF33="","",VLOOKUP(AF33,【記載例】シフト記号表!$C$6:$L$47,10,FALSE))</f>
        <v>8</v>
      </c>
      <c r="AG34" s="168">
        <f>IF(AG33="","",VLOOKUP(AG33,【記載例】シフト記号表!$C$6:$L$47,10,FALSE))</f>
        <v>8</v>
      </c>
      <c r="AH34" s="166">
        <f>IF(AH33="","",VLOOKUP(AH33,【記載例】シフト記号表!$C$6:$L$47,10,FALSE))</f>
        <v>8</v>
      </c>
      <c r="AI34" s="167">
        <f>IF(AI33="","",VLOOKUP(AI33,【記載例】シフト記号表!$C$6:$L$47,10,FALSE))</f>
        <v>8</v>
      </c>
      <c r="AJ34" s="167">
        <f>IF(AJ33="","",VLOOKUP(AJ33,【記載例】シフト記号表!$C$6:$L$47,10,FALSE))</f>
        <v>8</v>
      </c>
      <c r="AK34" s="167" t="str">
        <f>IF(AK33="","",VLOOKUP(AK33,【記載例】シフト記号表!$C$6:$L$47,10,FALSE))</f>
        <v/>
      </c>
      <c r="AL34" s="167" t="str">
        <f>IF(AL33="","",VLOOKUP(AL33,【記載例】シフト記号表!$C$6:$L$47,10,FALSE))</f>
        <v/>
      </c>
      <c r="AM34" s="167">
        <f>IF(AM33="","",VLOOKUP(AM33,【記載例】シフト記号表!$C$6:$L$47,10,FALSE))</f>
        <v>8</v>
      </c>
      <c r="AN34" s="168">
        <f>IF(AN33="","",VLOOKUP(AN33,【記載例】シフト記号表!$C$6:$L$47,10,FALSE))</f>
        <v>8</v>
      </c>
      <c r="AO34" s="166">
        <f>IF(AO33="","",VLOOKUP(AO33,【記載例】シフト記号表!$C$6:$L$47,10,FALSE))</f>
        <v>8</v>
      </c>
      <c r="AP34" s="167">
        <f>IF(AP33="","",VLOOKUP(AP33,【記載例】シフト記号表!$C$6:$L$47,10,FALSE))</f>
        <v>8</v>
      </c>
      <c r="AQ34" s="167">
        <f>IF(AQ33="","",VLOOKUP(AQ33,【記載例】シフト記号表!$C$6:$L$47,10,FALSE))</f>
        <v>8</v>
      </c>
      <c r="AR34" s="167" t="str">
        <f>IF(AR33="","",VLOOKUP(AR33,【記載例】シフト記号表!$C$6:$L$47,10,FALSE))</f>
        <v/>
      </c>
      <c r="AS34" s="167" t="str">
        <f>IF(AS33="","",VLOOKUP(AS33,【記載例】シフト記号表!$C$6:$L$47,10,FALSE))</f>
        <v/>
      </c>
      <c r="AT34" s="167">
        <f>IF(AT33="","",VLOOKUP(AT33,【記載例】シフト記号表!$C$6:$L$47,10,FALSE))</f>
        <v>8</v>
      </c>
      <c r="AU34" s="168">
        <f>IF(AU33="","",VLOOKUP(AU33,【記載例】シフト記号表!$C$6:$L$47,10,FALSE))</f>
        <v>8</v>
      </c>
      <c r="AV34" s="166">
        <f>IF(AV33="","",VLOOKUP(AV33,【記載例】シフト記号表!$C$6:$L$47,10,FALSE))</f>
        <v>8</v>
      </c>
      <c r="AW34" s="167">
        <f>IF(AW33="","",VLOOKUP(AW33,【記載例】シフト記号表!$C$6:$L$47,10,FALSE))</f>
        <v>8</v>
      </c>
      <c r="AX34" s="167">
        <f>IF(AX33="","",VLOOKUP(AX33,【記載例】シフト記号表!$C$6:$L$47,10,FALSE))</f>
        <v>8</v>
      </c>
      <c r="AY34" s="167" t="str">
        <f>IF(AY33="","",VLOOKUP(AY33,【記載例】シフト記号表!$C$6:$L$47,10,FALSE))</f>
        <v/>
      </c>
      <c r="AZ34" s="167" t="str">
        <f>IF(AZ33="","",VLOOKUP(AZ33,【記載例】シフト記号表!$C$6:$L$47,10,FALSE))</f>
        <v/>
      </c>
      <c r="BA34" s="167">
        <f>IF(BA33="","",VLOOKUP(BA33,【記載例】シフト記号表!$C$6:$L$47,10,FALSE))</f>
        <v>8</v>
      </c>
      <c r="BB34" s="168">
        <f>IF(BB33="","",VLOOKUP(BB33,【記載例】シフト記号表!$C$6:$L$47,10,FALSE))</f>
        <v>8</v>
      </c>
      <c r="BC34" s="166" t="str">
        <f>IF(BC33="","",VLOOKUP(BC33,【記載例】シフト記号表!$C$6:$L$47,10,FALSE))</f>
        <v/>
      </c>
      <c r="BD34" s="167" t="str">
        <f>IF(BD33="","",VLOOKUP(BD33,【記載例】シフト記号表!$C$6:$L$47,10,FALSE))</f>
        <v/>
      </c>
      <c r="BE34" s="167" t="str">
        <f>IF(BE33="","",VLOOKUP(BE33,【記載例】シフト記号表!$C$6:$L$47,10,FALSE))</f>
        <v/>
      </c>
      <c r="BF34" s="262">
        <f>IF($BI$3="４週",SUM(AA34:BB34),IF($BI$3="暦月",SUM(AA34:BE34),""))</f>
        <v>160</v>
      </c>
      <c r="BG34" s="263"/>
      <c r="BH34" s="264">
        <f>IF($BI$3="４週",BF34/4,IF($BI$3="暦月",(BF34/($BI$8/7)),""))</f>
        <v>37.333333333333336</v>
      </c>
      <c r="BI34" s="263"/>
      <c r="BJ34" s="201">
        <v>43922</v>
      </c>
      <c r="BK34" s="202"/>
      <c r="BL34" s="202"/>
      <c r="BM34" s="202"/>
      <c r="BN34" s="203"/>
    </row>
    <row r="35" spans="2:66" ht="20.25" customHeight="1" x14ac:dyDescent="0.4">
      <c r="B35" s="214">
        <f>B33+1</f>
        <v>10</v>
      </c>
      <c r="C35" s="216" t="s">
        <v>131</v>
      </c>
      <c r="D35" s="218" t="s">
        <v>160</v>
      </c>
      <c r="E35" s="219"/>
      <c r="F35" s="220"/>
      <c r="G35" s="222" t="s">
        <v>104</v>
      </c>
      <c r="H35" s="223"/>
      <c r="I35" s="156"/>
      <c r="J35" s="157"/>
      <c r="K35" s="156"/>
      <c r="L35" s="157"/>
      <c r="M35" s="226" t="s">
        <v>89</v>
      </c>
      <c r="N35" s="227"/>
      <c r="O35" s="230" t="s">
        <v>19</v>
      </c>
      <c r="P35" s="231"/>
      <c r="Q35" s="231"/>
      <c r="R35" s="223"/>
      <c r="S35" s="204" t="s">
        <v>171</v>
      </c>
      <c r="T35" s="205"/>
      <c r="U35" s="205"/>
      <c r="V35" s="205"/>
      <c r="W35" s="206"/>
      <c r="X35" s="179" t="s">
        <v>18</v>
      </c>
      <c r="Y35" s="114"/>
      <c r="Z35" s="115"/>
      <c r="AA35" s="101" t="s">
        <v>231</v>
      </c>
      <c r="AB35" s="102" t="s">
        <v>247</v>
      </c>
      <c r="AC35" s="102" t="s">
        <v>232</v>
      </c>
      <c r="AD35" s="102" t="s">
        <v>232</v>
      </c>
      <c r="AE35" s="102"/>
      <c r="AF35" s="102" t="s">
        <v>233</v>
      </c>
      <c r="AG35" s="103"/>
      <c r="AH35" s="101"/>
      <c r="AI35" s="102" t="s">
        <v>231</v>
      </c>
      <c r="AJ35" s="102" t="s">
        <v>247</v>
      </c>
      <c r="AK35" s="102" t="s">
        <v>232</v>
      </c>
      <c r="AL35" s="102" t="s">
        <v>232</v>
      </c>
      <c r="AM35" s="102"/>
      <c r="AN35" s="103" t="s">
        <v>233</v>
      </c>
      <c r="AO35" s="101" t="s">
        <v>233</v>
      </c>
      <c r="AP35" s="102"/>
      <c r="AQ35" s="102" t="s">
        <v>231</v>
      </c>
      <c r="AR35" s="102" t="s">
        <v>247</v>
      </c>
      <c r="AS35" s="102" t="s">
        <v>232</v>
      </c>
      <c r="AT35" s="102" t="s">
        <v>232</v>
      </c>
      <c r="AU35" s="103"/>
      <c r="AV35" s="101" t="s">
        <v>233</v>
      </c>
      <c r="AW35" s="102"/>
      <c r="AX35" s="102"/>
      <c r="AY35" s="102" t="s">
        <v>231</v>
      </c>
      <c r="AZ35" s="102" t="s">
        <v>247</v>
      </c>
      <c r="BA35" s="102" t="s">
        <v>232</v>
      </c>
      <c r="BB35" s="103" t="s">
        <v>232</v>
      </c>
      <c r="BC35" s="101"/>
      <c r="BD35" s="102"/>
      <c r="BE35" s="104"/>
      <c r="BF35" s="207"/>
      <c r="BG35" s="208"/>
      <c r="BH35" s="209"/>
      <c r="BI35" s="210"/>
      <c r="BJ35" s="198"/>
      <c r="BK35" s="199"/>
      <c r="BL35" s="199"/>
      <c r="BM35" s="199"/>
      <c r="BN35" s="200"/>
    </row>
    <row r="36" spans="2:66" ht="20.25" customHeight="1" x14ac:dyDescent="0.4">
      <c r="B36" s="215"/>
      <c r="C36" s="217"/>
      <c r="D36" s="221"/>
      <c r="E36" s="219"/>
      <c r="F36" s="220"/>
      <c r="G36" s="265"/>
      <c r="H36" s="266"/>
      <c r="I36" s="156"/>
      <c r="J36" s="157" t="str">
        <f>G35</f>
        <v>介護職員</v>
      </c>
      <c r="K36" s="156"/>
      <c r="L36" s="157" t="str">
        <f>M35</f>
        <v>A</v>
      </c>
      <c r="M36" s="267"/>
      <c r="N36" s="268"/>
      <c r="O36" s="269"/>
      <c r="P36" s="270"/>
      <c r="Q36" s="270"/>
      <c r="R36" s="266"/>
      <c r="S36" s="204"/>
      <c r="T36" s="205"/>
      <c r="U36" s="205"/>
      <c r="V36" s="205"/>
      <c r="W36" s="206"/>
      <c r="X36" s="180" t="s">
        <v>237</v>
      </c>
      <c r="Y36" s="116"/>
      <c r="Z36" s="181"/>
      <c r="AA36" s="166">
        <f>IF(AA35="","",VLOOKUP(AA35,【記載例】シフト記号表!$C$6:$L$47,10,FALSE))</f>
        <v>8</v>
      </c>
      <c r="AB36" s="167">
        <f>IF(AB35="","",VLOOKUP(AB35,【記載例】シフト記号表!$C$6:$L$47,10,FALSE))</f>
        <v>8</v>
      </c>
      <c r="AC36" s="167">
        <f>IF(AC35="","",VLOOKUP(AC35,【記載例】シフト記号表!$C$6:$L$47,10,FALSE))</f>
        <v>7.9999999999999982</v>
      </c>
      <c r="AD36" s="167">
        <f>IF(AD35="","",VLOOKUP(AD35,【記載例】シフト記号表!$C$6:$L$47,10,FALSE))</f>
        <v>7.9999999999999982</v>
      </c>
      <c r="AE36" s="167" t="str">
        <f>IF(AE35="","",VLOOKUP(AE35,【記載例】シフト記号表!$C$6:$L$47,10,FALSE))</f>
        <v/>
      </c>
      <c r="AF36" s="167">
        <f>IF(AF35="","",VLOOKUP(AF35,【記載例】シフト記号表!$C$6:$L$47,10,FALSE))</f>
        <v>8</v>
      </c>
      <c r="AG36" s="168" t="str">
        <f>IF(AG35="","",VLOOKUP(AG35,【記載例】シフト記号表!$C$6:$L$47,10,FALSE))</f>
        <v/>
      </c>
      <c r="AH36" s="166" t="str">
        <f>IF(AH35="","",VLOOKUP(AH35,【記載例】シフト記号表!$C$6:$L$47,10,FALSE))</f>
        <v/>
      </c>
      <c r="AI36" s="167">
        <f>IF(AI35="","",VLOOKUP(AI35,【記載例】シフト記号表!$C$6:$L$47,10,FALSE))</f>
        <v>8</v>
      </c>
      <c r="AJ36" s="167">
        <f>IF(AJ35="","",VLOOKUP(AJ35,【記載例】シフト記号表!$C$6:$L$47,10,FALSE))</f>
        <v>8</v>
      </c>
      <c r="AK36" s="167">
        <f>IF(AK35="","",VLOOKUP(AK35,【記載例】シフト記号表!$C$6:$L$47,10,FALSE))</f>
        <v>7.9999999999999982</v>
      </c>
      <c r="AL36" s="167">
        <f>IF(AL35="","",VLOOKUP(AL35,【記載例】シフト記号表!$C$6:$L$47,10,FALSE))</f>
        <v>7.9999999999999982</v>
      </c>
      <c r="AM36" s="167" t="str">
        <f>IF(AM35="","",VLOOKUP(AM35,【記載例】シフト記号表!$C$6:$L$47,10,FALSE))</f>
        <v/>
      </c>
      <c r="AN36" s="168">
        <f>IF(AN35="","",VLOOKUP(AN35,【記載例】シフト記号表!$C$6:$L$47,10,FALSE))</f>
        <v>8</v>
      </c>
      <c r="AO36" s="166">
        <f>IF(AO35="","",VLOOKUP(AO35,【記載例】シフト記号表!$C$6:$L$47,10,FALSE))</f>
        <v>8</v>
      </c>
      <c r="AP36" s="167" t="str">
        <f>IF(AP35="","",VLOOKUP(AP35,【記載例】シフト記号表!$C$6:$L$47,10,FALSE))</f>
        <v/>
      </c>
      <c r="AQ36" s="167">
        <f>IF(AQ35="","",VLOOKUP(AQ35,【記載例】シフト記号表!$C$6:$L$47,10,FALSE))</f>
        <v>8</v>
      </c>
      <c r="AR36" s="167">
        <f>IF(AR35="","",VLOOKUP(AR35,【記載例】シフト記号表!$C$6:$L$47,10,FALSE))</f>
        <v>8</v>
      </c>
      <c r="AS36" s="167">
        <f>IF(AS35="","",VLOOKUP(AS35,【記載例】シフト記号表!$C$6:$L$47,10,FALSE))</f>
        <v>7.9999999999999982</v>
      </c>
      <c r="AT36" s="167">
        <f>IF(AT35="","",VLOOKUP(AT35,【記載例】シフト記号表!$C$6:$L$47,10,FALSE))</f>
        <v>7.9999999999999982</v>
      </c>
      <c r="AU36" s="168" t="str">
        <f>IF(AU35="","",VLOOKUP(AU35,【記載例】シフト記号表!$C$6:$L$47,10,FALSE))</f>
        <v/>
      </c>
      <c r="AV36" s="166">
        <f>IF(AV35="","",VLOOKUP(AV35,【記載例】シフト記号表!$C$6:$L$47,10,FALSE))</f>
        <v>8</v>
      </c>
      <c r="AW36" s="167" t="str">
        <f>IF(AW35="","",VLOOKUP(AW35,【記載例】シフト記号表!$C$6:$L$47,10,FALSE))</f>
        <v/>
      </c>
      <c r="AX36" s="167" t="str">
        <f>IF(AX35="","",VLOOKUP(AX35,【記載例】シフト記号表!$C$6:$L$47,10,FALSE))</f>
        <v/>
      </c>
      <c r="AY36" s="167">
        <f>IF(AY35="","",VLOOKUP(AY35,【記載例】シフト記号表!$C$6:$L$47,10,FALSE))</f>
        <v>8</v>
      </c>
      <c r="AZ36" s="167">
        <f>IF(AZ35="","",VLOOKUP(AZ35,【記載例】シフト記号表!$C$6:$L$47,10,FALSE))</f>
        <v>8</v>
      </c>
      <c r="BA36" s="167">
        <f>IF(BA35="","",VLOOKUP(BA35,【記載例】シフト記号表!$C$6:$L$47,10,FALSE))</f>
        <v>7.9999999999999982</v>
      </c>
      <c r="BB36" s="168">
        <f>IF(BB35="","",VLOOKUP(BB35,【記載例】シフト記号表!$C$6:$L$47,10,FALSE))</f>
        <v>7.9999999999999982</v>
      </c>
      <c r="BC36" s="166" t="str">
        <f>IF(BC35="","",VLOOKUP(BC35,【記載例】シフト記号表!$C$6:$L$47,10,FALSE))</f>
        <v/>
      </c>
      <c r="BD36" s="167" t="str">
        <f>IF(BD35="","",VLOOKUP(BD35,【記載例】シフト記号表!$C$6:$L$47,10,FALSE))</f>
        <v/>
      </c>
      <c r="BE36" s="167" t="str">
        <f>IF(BE35="","",VLOOKUP(BE35,【記載例】シフト記号表!$C$6:$L$47,10,FALSE))</f>
        <v/>
      </c>
      <c r="BF36" s="262">
        <f>IF($BI$3="４週",SUM(AA36:BB36),IF($BI$3="暦月",SUM(AA36:BE36),""))</f>
        <v>160</v>
      </c>
      <c r="BG36" s="263"/>
      <c r="BH36" s="264">
        <f>IF($BI$3="４週",BF36/4,IF($BI$3="暦月",(BF36/($BI$8/7)),""))</f>
        <v>37.333333333333336</v>
      </c>
      <c r="BI36" s="263"/>
      <c r="BJ36" s="201">
        <v>43922</v>
      </c>
      <c r="BK36" s="202"/>
      <c r="BL36" s="202"/>
      <c r="BM36" s="202"/>
      <c r="BN36" s="203"/>
    </row>
    <row r="37" spans="2:66" ht="20.25" customHeight="1" x14ac:dyDescent="0.4">
      <c r="B37" s="214">
        <f>B35+1</f>
        <v>11</v>
      </c>
      <c r="C37" s="216"/>
      <c r="D37" s="218" t="s">
        <v>160</v>
      </c>
      <c r="E37" s="219"/>
      <c r="F37" s="220"/>
      <c r="G37" s="222" t="s">
        <v>104</v>
      </c>
      <c r="H37" s="223"/>
      <c r="I37" s="156"/>
      <c r="J37" s="157"/>
      <c r="K37" s="156"/>
      <c r="L37" s="157"/>
      <c r="M37" s="226" t="s">
        <v>89</v>
      </c>
      <c r="N37" s="227"/>
      <c r="O37" s="230" t="s">
        <v>90</v>
      </c>
      <c r="P37" s="231"/>
      <c r="Q37" s="231"/>
      <c r="R37" s="223"/>
      <c r="S37" s="204" t="s">
        <v>172</v>
      </c>
      <c r="T37" s="205"/>
      <c r="U37" s="205"/>
      <c r="V37" s="205"/>
      <c r="W37" s="206"/>
      <c r="X37" s="179" t="s">
        <v>18</v>
      </c>
      <c r="Y37" s="114"/>
      <c r="Z37" s="115"/>
      <c r="AA37" s="101"/>
      <c r="AB37" s="102" t="s">
        <v>231</v>
      </c>
      <c r="AC37" s="102" t="s">
        <v>247</v>
      </c>
      <c r="AD37" s="102" t="s">
        <v>233</v>
      </c>
      <c r="AE37" s="102" t="s">
        <v>232</v>
      </c>
      <c r="AF37" s="102"/>
      <c r="AG37" s="103" t="s">
        <v>233</v>
      </c>
      <c r="AH37" s="101" t="s">
        <v>233</v>
      </c>
      <c r="AI37" s="102"/>
      <c r="AJ37" s="102" t="s">
        <v>231</v>
      </c>
      <c r="AK37" s="102" t="s">
        <v>247</v>
      </c>
      <c r="AL37" s="102" t="s">
        <v>233</v>
      </c>
      <c r="AM37" s="102" t="s">
        <v>232</v>
      </c>
      <c r="AN37" s="103"/>
      <c r="AO37" s="101" t="s">
        <v>233</v>
      </c>
      <c r="AP37" s="102" t="s">
        <v>232</v>
      </c>
      <c r="AQ37" s="102"/>
      <c r="AR37" s="102" t="s">
        <v>231</v>
      </c>
      <c r="AS37" s="102" t="s">
        <v>247</v>
      </c>
      <c r="AT37" s="102" t="s">
        <v>233</v>
      </c>
      <c r="AU37" s="103"/>
      <c r="AV37" s="101"/>
      <c r="AW37" s="102" t="s">
        <v>233</v>
      </c>
      <c r="AX37" s="102" t="s">
        <v>232</v>
      </c>
      <c r="AY37" s="102"/>
      <c r="AZ37" s="102" t="s">
        <v>231</v>
      </c>
      <c r="BA37" s="102" t="s">
        <v>247</v>
      </c>
      <c r="BB37" s="103" t="s">
        <v>233</v>
      </c>
      <c r="BC37" s="101"/>
      <c r="BD37" s="102"/>
      <c r="BE37" s="104"/>
      <c r="BF37" s="207"/>
      <c r="BG37" s="208"/>
      <c r="BH37" s="209"/>
      <c r="BI37" s="210"/>
      <c r="BJ37" s="198"/>
      <c r="BK37" s="199"/>
      <c r="BL37" s="199"/>
      <c r="BM37" s="199"/>
      <c r="BN37" s="200"/>
    </row>
    <row r="38" spans="2:66" ht="20.25" customHeight="1" x14ac:dyDescent="0.4">
      <c r="B38" s="215"/>
      <c r="C38" s="217"/>
      <c r="D38" s="221"/>
      <c r="E38" s="219"/>
      <c r="F38" s="220"/>
      <c r="G38" s="265"/>
      <c r="H38" s="266"/>
      <c r="I38" s="156"/>
      <c r="J38" s="157" t="str">
        <f>G37</f>
        <v>介護職員</v>
      </c>
      <c r="K38" s="156"/>
      <c r="L38" s="157" t="str">
        <f>M37</f>
        <v>A</v>
      </c>
      <c r="M38" s="267"/>
      <c r="N38" s="268"/>
      <c r="O38" s="269"/>
      <c r="P38" s="270"/>
      <c r="Q38" s="270"/>
      <c r="R38" s="266"/>
      <c r="S38" s="204"/>
      <c r="T38" s="205"/>
      <c r="U38" s="205"/>
      <c r="V38" s="205"/>
      <c r="W38" s="206"/>
      <c r="X38" s="180" t="s">
        <v>237</v>
      </c>
      <c r="Y38" s="116"/>
      <c r="Z38" s="181"/>
      <c r="AA38" s="166" t="str">
        <f>IF(AA37="","",VLOOKUP(AA37,【記載例】シフト記号表!$C$6:$L$47,10,FALSE))</f>
        <v/>
      </c>
      <c r="AB38" s="167">
        <f>IF(AB37="","",VLOOKUP(AB37,【記載例】シフト記号表!$C$6:$L$47,10,FALSE))</f>
        <v>8</v>
      </c>
      <c r="AC38" s="167">
        <f>IF(AC37="","",VLOOKUP(AC37,【記載例】シフト記号表!$C$6:$L$47,10,FALSE))</f>
        <v>8</v>
      </c>
      <c r="AD38" s="167">
        <f>IF(AD37="","",VLOOKUP(AD37,【記載例】シフト記号表!$C$6:$L$47,10,FALSE))</f>
        <v>8</v>
      </c>
      <c r="AE38" s="167">
        <f>IF(AE37="","",VLOOKUP(AE37,【記載例】シフト記号表!$C$6:$L$47,10,FALSE))</f>
        <v>7.9999999999999982</v>
      </c>
      <c r="AF38" s="167" t="str">
        <f>IF(AF37="","",VLOOKUP(AF37,【記載例】シフト記号表!$C$6:$L$47,10,FALSE))</f>
        <v/>
      </c>
      <c r="AG38" s="168">
        <f>IF(AG37="","",VLOOKUP(AG37,【記載例】シフト記号表!$C$6:$L$47,10,FALSE))</f>
        <v>8</v>
      </c>
      <c r="AH38" s="166">
        <f>IF(AH37="","",VLOOKUP(AH37,【記載例】シフト記号表!$C$6:$L$47,10,FALSE))</f>
        <v>8</v>
      </c>
      <c r="AI38" s="167" t="str">
        <f>IF(AI37="","",VLOOKUP(AI37,【記載例】シフト記号表!$C$6:$L$47,10,FALSE))</f>
        <v/>
      </c>
      <c r="AJ38" s="167">
        <f>IF(AJ37="","",VLOOKUP(AJ37,【記載例】シフト記号表!$C$6:$L$47,10,FALSE))</f>
        <v>8</v>
      </c>
      <c r="AK38" s="167">
        <f>IF(AK37="","",VLOOKUP(AK37,【記載例】シフト記号表!$C$6:$L$47,10,FALSE))</f>
        <v>8</v>
      </c>
      <c r="AL38" s="167">
        <f>IF(AL37="","",VLOOKUP(AL37,【記載例】シフト記号表!$C$6:$L$47,10,FALSE))</f>
        <v>8</v>
      </c>
      <c r="AM38" s="167">
        <f>IF(AM37="","",VLOOKUP(AM37,【記載例】シフト記号表!$C$6:$L$47,10,FALSE))</f>
        <v>7.9999999999999982</v>
      </c>
      <c r="AN38" s="168" t="str">
        <f>IF(AN37="","",VLOOKUP(AN37,【記載例】シフト記号表!$C$6:$L$47,10,FALSE))</f>
        <v/>
      </c>
      <c r="AO38" s="166">
        <f>IF(AO37="","",VLOOKUP(AO37,【記載例】シフト記号表!$C$6:$L$47,10,FALSE))</f>
        <v>8</v>
      </c>
      <c r="AP38" s="167">
        <f>IF(AP37="","",VLOOKUP(AP37,【記載例】シフト記号表!$C$6:$L$47,10,FALSE))</f>
        <v>7.9999999999999982</v>
      </c>
      <c r="AQ38" s="167" t="str">
        <f>IF(AQ37="","",VLOOKUP(AQ37,【記載例】シフト記号表!$C$6:$L$47,10,FALSE))</f>
        <v/>
      </c>
      <c r="AR38" s="167">
        <f>IF(AR37="","",VLOOKUP(AR37,【記載例】シフト記号表!$C$6:$L$47,10,FALSE))</f>
        <v>8</v>
      </c>
      <c r="AS38" s="167">
        <f>IF(AS37="","",VLOOKUP(AS37,【記載例】シフト記号表!$C$6:$L$47,10,FALSE))</f>
        <v>8</v>
      </c>
      <c r="AT38" s="167">
        <f>IF(AT37="","",VLOOKUP(AT37,【記載例】シフト記号表!$C$6:$L$47,10,FALSE))</f>
        <v>8</v>
      </c>
      <c r="AU38" s="168" t="str">
        <f>IF(AU37="","",VLOOKUP(AU37,【記載例】シフト記号表!$C$6:$L$47,10,FALSE))</f>
        <v/>
      </c>
      <c r="AV38" s="166" t="str">
        <f>IF(AV37="","",VLOOKUP(AV37,【記載例】シフト記号表!$C$6:$L$47,10,FALSE))</f>
        <v/>
      </c>
      <c r="AW38" s="167">
        <f>IF(AW37="","",VLOOKUP(AW37,【記載例】シフト記号表!$C$6:$L$47,10,FALSE))</f>
        <v>8</v>
      </c>
      <c r="AX38" s="167">
        <f>IF(AX37="","",VLOOKUP(AX37,【記載例】シフト記号表!$C$6:$L$47,10,FALSE))</f>
        <v>7.9999999999999982</v>
      </c>
      <c r="AY38" s="167" t="str">
        <f>IF(AY37="","",VLOOKUP(AY37,【記載例】シフト記号表!$C$6:$L$47,10,FALSE))</f>
        <v/>
      </c>
      <c r="AZ38" s="167">
        <f>IF(AZ37="","",VLOOKUP(AZ37,【記載例】シフト記号表!$C$6:$L$47,10,FALSE))</f>
        <v>8</v>
      </c>
      <c r="BA38" s="167">
        <f>IF(BA37="","",VLOOKUP(BA37,【記載例】シフト記号表!$C$6:$L$47,10,FALSE))</f>
        <v>8</v>
      </c>
      <c r="BB38" s="168">
        <f>IF(BB37="","",VLOOKUP(BB37,【記載例】シフト記号表!$C$6:$L$47,10,FALSE))</f>
        <v>8</v>
      </c>
      <c r="BC38" s="166" t="str">
        <f>IF(BC37="","",VLOOKUP(BC37,【記載例】シフト記号表!$C$6:$L$47,10,FALSE))</f>
        <v/>
      </c>
      <c r="BD38" s="167" t="str">
        <f>IF(BD37="","",VLOOKUP(BD37,【記載例】シフト記号表!$C$6:$L$47,10,FALSE))</f>
        <v/>
      </c>
      <c r="BE38" s="167" t="str">
        <f>IF(BE37="","",VLOOKUP(BE37,【記載例】シフト記号表!$C$6:$L$47,10,FALSE))</f>
        <v/>
      </c>
      <c r="BF38" s="262">
        <f>IF($BI$3="４週",SUM(AA38:BB38),IF($BI$3="暦月",SUM(AA38:BE38),""))</f>
        <v>160</v>
      </c>
      <c r="BG38" s="263"/>
      <c r="BH38" s="264">
        <f>IF($BI$3="４週",BF38/4,IF($BI$3="暦月",(BF38/($BI$8/7)),""))</f>
        <v>37.333333333333336</v>
      </c>
      <c r="BI38" s="263"/>
      <c r="BJ38" s="201">
        <v>43922</v>
      </c>
      <c r="BK38" s="202"/>
      <c r="BL38" s="202"/>
      <c r="BM38" s="202"/>
      <c r="BN38" s="203"/>
    </row>
    <row r="39" spans="2:66" ht="20.25" customHeight="1" x14ac:dyDescent="0.4">
      <c r="B39" s="214">
        <f>B37+1</f>
        <v>12</v>
      </c>
      <c r="C39" s="216"/>
      <c r="D39" s="218" t="s">
        <v>160</v>
      </c>
      <c r="E39" s="219"/>
      <c r="F39" s="220"/>
      <c r="G39" s="222" t="s">
        <v>104</v>
      </c>
      <c r="H39" s="223"/>
      <c r="I39" s="156"/>
      <c r="J39" s="157"/>
      <c r="K39" s="156"/>
      <c r="L39" s="157"/>
      <c r="M39" s="226" t="s">
        <v>89</v>
      </c>
      <c r="N39" s="227"/>
      <c r="O39" s="230" t="s">
        <v>90</v>
      </c>
      <c r="P39" s="231"/>
      <c r="Q39" s="231"/>
      <c r="R39" s="223"/>
      <c r="S39" s="204" t="s">
        <v>173</v>
      </c>
      <c r="T39" s="205"/>
      <c r="U39" s="205"/>
      <c r="V39" s="205"/>
      <c r="W39" s="206"/>
      <c r="X39" s="179" t="s">
        <v>18</v>
      </c>
      <c r="Y39" s="114"/>
      <c r="Z39" s="115"/>
      <c r="AA39" s="101" t="s">
        <v>233</v>
      </c>
      <c r="AB39" s="102"/>
      <c r="AC39" s="102" t="s">
        <v>231</v>
      </c>
      <c r="AD39" s="102" t="s">
        <v>247</v>
      </c>
      <c r="AE39" s="102" t="s">
        <v>233</v>
      </c>
      <c r="AF39" s="102" t="s">
        <v>232</v>
      </c>
      <c r="AG39" s="103"/>
      <c r="AH39" s="101" t="s">
        <v>232</v>
      </c>
      <c r="AI39" s="102" t="s">
        <v>233</v>
      </c>
      <c r="AJ39" s="102"/>
      <c r="AK39" s="102" t="s">
        <v>231</v>
      </c>
      <c r="AL39" s="102" t="s">
        <v>247</v>
      </c>
      <c r="AM39" s="102" t="s">
        <v>233</v>
      </c>
      <c r="AN39" s="103"/>
      <c r="AO39" s="101" t="s">
        <v>232</v>
      </c>
      <c r="AP39" s="102" t="s">
        <v>233</v>
      </c>
      <c r="AQ39" s="102"/>
      <c r="AR39" s="102"/>
      <c r="AS39" s="102" t="s">
        <v>231</v>
      </c>
      <c r="AT39" s="102" t="s">
        <v>247</v>
      </c>
      <c r="AU39" s="103" t="s">
        <v>232</v>
      </c>
      <c r="AV39" s="101" t="s">
        <v>232</v>
      </c>
      <c r="AW39" s="102"/>
      <c r="AX39" s="102" t="s">
        <v>233</v>
      </c>
      <c r="AY39" s="102" t="s">
        <v>232</v>
      </c>
      <c r="AZ39" s="102"/>
      <c r="BA39" s="102" t="s">
        <v>231</v>
      </c>
      <c r="BB39" s="103" t="s">
        <v>247</v>
      </c>
      <c r="BC39" s="101"/>
      <c r="BD39" s="102"/>
      <c r="BE39" s="104"/>
      <c r="BF39" s="207"/>
      <c r="BG39" s="208"/>
      <c r="BH39" s="209"/>
      <c r="BI39" s="210"/>
      <c r="BJ39" s="198"/>
      <c r="BK39" s="199"/>
      <c r="BL39" s="199"/>
      <c r="BM39" s="199"/>
      <c r="BN39" s="200"/>
    </row>
    <row r="40" spans="2:66" ht="20.25" customHeight="1" x14ac:dyDescent="0.4">
      <c r="B40" s="215"/>
      <c r="C40" s="217"/>
      <c r="D40" s="221"/>
      <c r="E40" s="219"/>
      <c r="F40" s="220"/>
      <c r="G40" s="265"/>
      <c r="H40" s="266"/>
      <c r="I40" s="156"/>
      <c r="J40" s="157" t="str">
        <f>G39</f>
        <v>介護職員</v>
      </c>
      <c r="K40" s="156"/>
      <c r="L40" s="157" t="str">
        <f>M39</f>
        <v>A</v>
      </c>
      <c r="M40" s="267"/>
      <c r="N40" s="268"/>
      <c r="O40" s="269"/>
      <c r="P40" s="270"/>
      <c r="Q40" s="270"/>
      <c r="R40" s="266"/>
      <c r="S40" s="204"/>
      <c r="T40" s="205"/>
      <c r="U40" s="205"/>
      <c r="V40" s="205"/>
      <c r="W40" s="206"/>
      <c r="X40" s="180" t="s">
        <v>237</v>
      </c>
      <c r="Y40" s="116"/>
      <c r="Z40" s="181"/>
      <c r="AA40" s="166">
        <f>IF(AA39="","",VLOOKUP(AA39,【記載例】シフト記号表!$C$6:$L$47,10,FALSE))</f>
        <v>8</v>
      </c>
      <c r="AB40" s="167" t="str">
        <f>IF(AB39="","",VLOOKUP(AB39,【記載例】シフト記号表!$C$6:$L$47,10,FALSE))</f>
        <v/>
      </c>
      <c r="AC40" s="167">
        <f>IF(AC39="","",VLOOKUP(AC39,【記載例】シフト記号表!$C$6:$L$47,10,FALSE))</f>
        <v>8</v>
      </c>
      <c r="AD40" s="167">
        <f>IF(AD39="","",VLOOKUP(AD39,【記載例】シフト記号表!$C$6:$L$47,10,FALSE))</f>
        <v>8</v>
      </c>
      <c r="AE40" s="167">
        <f>IF(AE39="","",VLOOKUP(AE39,【記載例】シフト記号表!$C$6:$L$47,10,FALSE))</f>
        <v>8</v>
      </c>
      <c r="AF40" s="167">
        <f>IF(AF39="","",VLOOKUP(AF39,【記載例】シフト記号表!$C$6:$L$47,10,FALSE))</f>
        <v>7.9999999999999982</v>
      </c>
      <c r="AG40" s="168" t="str">
        <f>IF(AG39="","",VLOOKUP(AG39,【記載例】シフト記号表!$C$6:$L$47,10,FALSE))</f>
        <v/>
      </c>
      <c r="AH40" s="166">
        <f>IF(AH39="","",VLOOKUP(AH39,【記載例】シフト記号表!$C$6:$L$47,10,FALSE))</f>
        <v>7.9999999999999982</v>
      </c>
      <c r="AI40" s="167">
        <f>IF(AI39="","",VLOOKUP(AI39,【記載例】シフト記号表!$C$6:$L$47,10,FALSE))</f>
        <v>8</v>
      </c>
      <c r="AJ40" s="167" t="str">
        <f>IF(AJ39="","",VLOOKUP(AJ39,【記載例】シフト記号表!$C$6:$L$47,10,FALSE))</f>
        <v/>
      </c>
      <c r="AK40" s="167">
        <f>IF(AK39="","",VLOOKUP(AK39,【記載例】シフト記号表!$C$6:$L$47,10,FALSE))</f>
        <v>8</v>
      </c>
      <c r="AL40" s="167">
        <f>IF(AL39="","",VLOOKUP(AL39,【記載例】シフト記号表!$C$6:$L$47,10,FALSE))</f>
        <v>8</v>
      </c>
      <c r="AM40" s="167">
        <f>IF(AM39="","",VLOOKUP(AM39,【記載例】シフト記号表!$C$6:$L$47,10,FALSE))</f>
        <v>8</v>
      </c>
      <c r="AN40" s="168" t="str">
        <f>IF(AN39="","",VLOOKUP(AN39,【記載例】シフト記号表!$C$6:$L$47,10,FALSE))</f>
        <v/>
      </c>
      <c r="AO40" s="166">
        <f>IF(AO39="","",VLOOKUP(AO39,【記載例】シフト記号表!$C$6:$L$47,10,FALSE))</f>
        <v>7.9999999999999982</v>
      </c>
      <c r="AP40" s="167">
        <f>IF(AP39="","",VLOOKUP(AP39,【記載例】シフト記号表!$C$6:$L$47,10,FALSE))</f>
        <v>8</v>
      </c>
      <c r="AQ40" s="167" t="str">
        <f>IF(AQ39="","",VLOOKUP(AQ39,【記載例】シフト記号表!$C$6:$L$47,10,FALSE))</f>
        <v/>
      </c>
      <c r="AR40" s="167" t="str">
        <f>IF(AR39="","",VLOOKUP(AR39,【記載例】シフト記号表!$C$6:$L$47,10,FALSE))</f>
        <v/>
      </c>
      <c r="AS40" s="167">
        <f>IF(AS39="","",VLOOKUP(AS39,【記載例】シフト記号表!$C$6:$L$47,10,FALSE))</f>
        <v>8</v>
      </c>
      <c r="AT40" s="167">
        <f>IF(AT39="","",VLOOKUP(AT39,【記載例】シフト記号表!$C$6:$L$47,10,FALSE))</f>
        <v>8</v>
      </c>
      <c r="AU40" s="168">
        <f>IF(AU39="","",VLOOKUP(AU39,【記載例】シフト記号表!$C$6:$L$47,10,FALSE))</f>
        <v>7.9999999999999982</v>
      </c>
      <c r="AV40" s="166">
        <f>IF(AV39="","",VLOOKUP(AV39,【記載例】シフト記号表!$C$6:$L$47,10,FALSE))</f>
        <v>7.9999999999999982</v>
      </c>
      <c r="AW40" s="167" t="str">
        <f>IF(AW39="","",VLOOKUP(AW39,【記載例】シフト記号表!$C$6:$L$47,10,FALSE))</f>
        <v/>
      </c>
      <c r="AX40" s="167">
        <f>IF(AX39="","",VLOOKUP(AX39,【記載例】シフト記号表!$C$6:$L$47,10,FALSE))</f>
        <v>8</v>
      </c>
      <c r="AY40" s="167">
        <f>IF(AY39="","",VLOOKUP(AY39,【記載例】シフト記号表!$C$6:$L$47,10,FALSE))</f>
        <v>7.9999999999999982</v>
      </c>
      <c r="AZ40" s="167" t="str">
        <f>IF(AZ39="","",VLOOKUP(AZ39,【記載例】シフト記号表!$C$6:$L$47,10,FALSE))</f>
        <v/>
      </c>
      <c r="BA40" s="167">
        <f>IF(BA39="","",VLOOKUP(BA39,【記載例】シフト記号表!$C$6:$L$47,10,FALSE))</f>
        <v>8</v>
      </c>
      <c r="BB40" s="168">
        <f>IF(BB39="","",VLOOKUP(BB39,【記載例】シフト記号表!$C$6:$L$47,10,FALSE))</f>
        <v>8</v>
      </c>
      <c r="BC40" s="166" t="str">
        <f>IF(BC39="","",VLOOKUP(BC39,【記載例】シフト記号表!$C$6:$L$47,10,FALSE))</f>
        <v/>
      </c>
      <c r="BD40" s="167" t="str">
        <f>IF(BD39="","",VLOOKUP(BD39,【記載例】シフト記号表!$C$6:$L$47,10,FALSE))</f>
        <v/>
      </c>
      <c r="BE40" s="167" t="str">
        <f>IF(BE39="","",VLOOKUP(BE39,【記載例】シフト記号表!$C$6:$L$47,10,FALSE))</f>
        <v/>
      </c>
      <c r="BF40" s="262">
        <f>IF($BI$3="４週",SUM(AA40:BB40),IF($BI$3="暦月",SUM(AA40:BE40),""))</f>
        <v>160</v>
      </c>
      <c r="BG40" s="263"/>
      <c r="BH40" s="264">
        <f>IF($BI$3="４週",BF40/4,IF($BI$3="暦月",(BF40/($BI$8/7)),""))</f>
        <v>37.333333333333336</v>
      </c>
      <c r="BI40" s="263"/>
      <c r="BJ40" s="201">
        <v>43922</v>
      </c>
      <c r="BK40" s="202"/>
      <c r="BL40" s="202"/>
      <c r="BM40" s="202"/>
      <c r="BN40" s="203"/>
    </row>
    <row r="41" spans="2:66" ht="20.25" customHeight="1" x14ac:dyDescent="0.4">
      <c r="B41" s="214">
        <f>B39+1</f>
        <v>13</v>
      </c>
      <c r="C41" s="216"/>
      <c r="D41" s="218" t="s">
        <v>160</v>
      </c>
      <c r="E41" s="219"/>
      <c r="F41" s="220"/>
      <c r="G41" s="222" t="s">
        <v>104</v>
      </c>
      <c r="H41" s="223"/>
      <c r="I41" s="156"/>
      <c r="J41" s="157"/>
      <c r="K41" s="156"/>
      <c r="L41" s="157"/>
      <c r="M41" s="226" t="s">
        <v>89</v>
      </c>
      <c r="N41" s="227"/>
      <c r="O41" s="230" t="s">
        <v>90</v>
      </c>
      <c r="P41" s="231"/>
      <c r="Q41" s="231"/>
      <c r="R41" s="223"/>
      <c r="S41" s="204" t="s">
        <v>174</v>
      </c>
      <c r="T41" s="205"/>
      <c r="U41" s="205"/>
      <c r="V41" s="205"/>
      <c r="W41" s="206"/>
      <c r="X41" s="179" t="s">
        <v>18</v>
      </c>
      <c r="Y41" s="114"/>
      <c r="Z41" s="115"/>
      <c r="AA41" s="101" t="s">
        <v>232</v>
      </c>
      <c r="AB41" s="102" t="s">
        <v>233</v>
      </c>
      <c r="AC41" s="102"/>
      <c r="AD41" s="102" t="s">
        <v>231</v>
      </c>
      <c r="AE41" s="102" t="s">
        <v>247</v>
      </c>
      <c r="AF41" s="102"/>
      <c r="AG41" s="103" t="s">
        <v>232</v>
      </c>
      <c r="AH41" s="101" t="s">
        <v>233</v>
      </c>
      <c r="AI41" s="102" t="s">
        <v>233</v>
      </c>
      <c r="AJ41" s="102" t="s">
        <v>232</v>
      </c>
      <c r="AK41" s="102"/>
      <c r="AL41" s="102" t="s">
        <v>231</v>
      </c>
      <c r="AM41" s="102" t="s">
        <v>247</v>
      </c>
      <c r="AN41" s="103"/>
      <c r="AO41" s="101" t="s">
        <v>233</v>
      </c>
      <c r="AP41" s="102"/>
      <c r="AQ41" s="102" t="s">
        <v>233</v>
      </c>
      <c r="AR41" s="102" t="s">
        <v>233</v>
      </c>
      <c r="AS41" s="102"/>
      <c r="AT41" s="102" t="s">
        <v>231</v>
      </c>
      <c r="AU41" s="103" t="s">
        <v>247</v>
      </c>
      <c r="AV41" s="101" t="s">
        <v>233</v>
      </c>
      <c r="AW41" s="102" t="s">
        <v>232</v>
      </c>
      <c r="AX41" s="102"/>
      <c r="AY41" s="102" t="s">
        <v>233</v>
      </c>
      <c r="AZ41" s="102" t="s">
        <v>272</v>
      </c>
      <c r="BA41" s="102"/>
      <c r="BB41" s="103" t="s">
        <v>231</v>
      </c>
      <c r="BC41" s="101"/>
      <c r="BD41" s="102"/>
      <c r="BE41" s="104"/>
      <c r="BF41" s="207"/>
      <c r="BG41" s="208"/>
      <c r="BH41" s="209"/>
      <c r="BI41" s="210"/>
      <c r="BJ41" s="198"/>
      <c r="BK41" s="199"/>
      <c r="BL41" s="199"/>
      <c r="BM41" s="199"/>
      <c r="BN41" s="200"/>
    </row>
    <row r="42" spans="2:66" ht="20.25" customHeight="1" x14ac:dyDescent="0.4">
      <c r="B42" s="215"/>
      <c r="C42" s="217"/>
      <c r="D42" s="221"/>
      <c r="E42" s="219"/>
      <c r="F42" s="220"/>
      <c r="G42" s="265"/>
      <c r="H42" s="266"/>
      <c r="I42" s="156"/>
      <c r="J42" s="157" t="str">
        <f>G41</f>
        <v>介護職員</v>
      </c>
      <c r="K42" s="156"/>
      <c r="L42" s="157" t="str">
        <f>M41</f>
        <v>A</v>
      </c>
      <c r="M42" s="267"/>
      <c r="N42" s="268"/>
      <c r="O42" s="269"/>
      <c r="P42" s="270"/>
      <c r="Q42" s="270"/>
      <c r="R42" s="266"/>
      <c r="S42" s="204"/>
      <c r="T42" s="205"/>
      <c r="U42" s="205"/>
      <c r="V42" s="205"/>
      <c r="W42" s="206"/>
      <c r="X42" s="180" t="s">
        <v>237</v>
      </c>
      <c r="Y42" s="116"/>
      <c r="Z42" s="181"/>
      <c r="AA42" s="166">
        <f>IF(AA41="","",VLOOKUP(AA41,【記載例】シフト記号表!$C$6:$L$47,10,FALSE))</f>
        <v>7.9999999999999982</v>
      </c>
      <c r="AB42" s="167">
        <f>IF(AB41="","",VLOOKUP(AB41,【記載例】シフト記号表!$C$6:$L$47,10,FALSE))</f>
        <v>8</v>
      </c>
      <c r="AC42" s="167" t="str">
        <f>IF(AC41="","",VLOOKUP(AC41,【記載例】シフト記号表!$C$6:$L$47,10,FALSE))</f>
        <v/>
      </c>
      <c r="AD42" s="167">
        <f>IF(AD41="","",VLOOKUP(AD41,【記載例】シフト記号表!$C$6:$L$47,10,FALSE))</f>
        <v>8</v>
      </c>
      <c r="AE42" s="167">
        <f>IF(AE41="","",VLOOKUP(AE41,【記載例】シフト記号表!$C$6:$L$47,10,FALSE))</f>
        <v>8</v>
      </c>
      <c r="AF42" s="167" t="str">
        <f>IF(AF41="","",VLOOKUP(AF41,【記載例】シフト記号表!$C$6:$L$47,10,FALSE))</f>
        <v/>
      </c>
      <c r="AG42" s="168">
        <f>IF(AG41="","",VLOOKUP(AG41,【記載例】シフト記号表!$C$6:$L$47,10,FALSE))</f>
        <v>7.9999999999999982</v>
      </c>
      <c r="AH42" s="166">
        <f>IF(AH41="","",VLOOKUP(AH41,【記載例】シフト記号表!$C$6:$L$47,10,FALSE))</f>
        <v>8</v>
      </c>
      <c r="AI42" s="167">
        <f>IF(AI41="","",VLOOKUP(AI41,【記載例】シフト記号表!$C$6:$L$47,10,FALSE))</f>
        <v>8</v>
      </c>
      <c r="AJ42" s="167">
        <f>IF(AJ41="","",VLOOKUP(AJ41,【記載例】シフト記号表!$C$6:$L$47,10,FALSE))</f>
        <v>7.9999999999999982</v>
      </c>
      <c r="AK42" s="167" t="str">
        <f>IF(AK41="","",VLOOKUP(AK41,【記載例】シフト記号表!$C$6:$L$47,10,FALSE))</f>
        <v/>
      </c>
      <c r="AL42" s="167">
        <f>IF(AL41="","",VLOOKUP(AL41,【記載例】シフト記号表!$C$6:$L$47,10,FALSE))</f>
        <v>8</v>
      </c>
      <c r="AM42" s="167">
        <f>IF(AM41="","",VLOOKUP(AM41,【記載例】シフト記号表!$C$6:$L$47,10,FALSE))</f>
        <v>8</v>
      </c>
      <c r="AN42" s="168" t="str">
        <f>IF(AN41="","",VLOOKUP(AN41,【記載例】シフト記号表!$C$6:$L$47,10,FALSE))</f>
        <v/>
      </c>
      <c r="AO42" s="166">
        <f>IF(AO41="","",VLOOKUP(AO41,【記載例】シフト記号表!$C$6:$L$47,10,FALSE))</f>
        <v>8</v>
      </c>
      <c r="AP42" s="167" t="str">
        <f>IF(AP41="","",VLOOKUP(AP41,【記載例】シフト記号表!$C$6:$L$47,10,FALSE))</f>
        <v/>
      </c>
      <c r="AQ42" s="167">
        <f>IF(AQ41="","",VLOOKUP(AQ41,【記載例】シフト記号表!$C$6:$L$47,10,FALSE))</f>
        <v>8</v>
      </c>
      <c r="AR42" s="167">
        <f>IF(AR41="","",VLOOKUP(AR41,【記載例】シフト記号表!$C$6:$L$47,10,FALSE))</f>
        <v>8</v>
      </c>
      <c r="AS42" s="167" t="str">
        <f>IF(AS41="","",VLOOKUP(AS41,【記載例】シフト記号表!$C$6:$L$47,10,FALSE))</f>
        <v/>
      </c>
      <c r="AT42" s="167">
        <f>IF(AT41="","",VLOOKUP(AT41,【記載例】シフト記号表!$C$6:$L$47,10,FALSE))</f>
        <v>8</v>
      </c>
      <c r="AU42" s="168">
        <f>IF(AU41="","",VLOOKUP(AU41,【記載例】シフト記号表!$C$6:$L$47,10,FALSE))</f>
        <v>8</v>
      </c>
      <c r="AV42" s="166">
        <f>IF(AV41="","",VLOOKUP(AV41,【記載例】シフト記号表!$C$6:$L$47,10,FALSE))</f>
        <v>8</v>
      </c>
      <c r="AW42" s="167">
        <f>IF(AW41="","",VLOOKUP(AW41,【記載例】シフト記号表!$C$6:$L$47,10,FALSE))</f>
        <v>7.9999999999999982</v>
      </c>
      <c r="AX42" s="167" t="str">
        <f>IF(AX41="","",VLOOKUP(AX41,【記載例】シフト記号表!$C$6:$L$47,10,FALSE))</f>
        <v/>
      </c>
      <c r="AY42" s="167">
        <f>IF(AY41="","",VLOOKUP(AY41,【記載例】シフト記号表!$C$6:$L$47,10,FALSE))</f>
        <v>8</v>
      </c>
      <c r="AZ42" s="167">
        <f>IF(AZ41="","",VLOOKUP(AZ41,【記載例】シフト記号表!$C$6:$L$47,10,FALSE))</f>
        <v>8</v>
      </c>
      <c r="BA42" s="167" t="str">
        <f>IF(BA41="","",VLOOKUP(BA41,【記載例】シフト記号表!$C$6:$L$47,10,FALSE))</f>
        <v/>
      </c>
      <c r="BB42" s="168">
        <f>IF(BB41="","",VLOOKUP(BB41,【記載例】シフト記号表!$C$6:$L$47,10,FALSE))</f>
        <v>8</v>
      </c>
      <c r="BC42" s="166" t="str">
        <f>IF(BC41="","",VLOOKUP(BC41,【記載例】シフト記号表!$C$6:$L$47,10,FALSE))</f>
        <v/>
      </c>
      <c r="BD42" s="167" t="str">
        <f>IF(BD41="","",VLOOKUP(BD41,【記載例】シフト記号表!$C$6:$L$47,10,FALSE))</f>
        <v/>
      </c>
      <c r="BE42" s="167" t="str">
        <f>IF(BE41="","",VLOOKUP(BE41,【記載例】シフト記号表!$C$6:$L$47,10,FALSE))</f>
        <v/>
      </c>
      <c r="BF42" s="262">
        <f>IF($BI$3="４週",SUM(AA42:BB42),IF($BI$3="暦月",SUM(AA42:BE42),""))</f>
        <v>160</v>
      </c>
      <c r="BG42" s="263"/>
      <c r="BH42" s="264">
        <f>IF($BI$3="４週",BF42/4,IF($BI$3="暦月",(BF42/($BI$8/7)),""))</f>
        <v>37.333333333333336</v>
      </c>
      <c r="BI42" s="263"/>
      <c r="BJ42" s="201">
        <v>43922</v>
      </c>
      <c r="BK42" s="202"/>
      <c r="BL42" s="202"/>
      <c r="BM42" s="202"/>
      <c r="BN42" s="203"/>
    </row>
    <row r="43" spans="2:66" ht="20.25" customHeight="1" x14ac:dyDescent="0.4">
      <c r="B43" s="214">
        <f>B41+1</f>
        <v>14</v>
      </c>
      <c r="C43" s="216"/>
      <c r="D43" s="218" t="s">
        <v>160</v>
      </c>
      <c r="E43" s="219"/>
      <c r="F43" s="220"/>
      <c r="G43" s="222" t="s">
        <v>104</v>
      </c>
      <c r="H43" s="223"/>
      <c r="I43" s="156"/>
      <c r="J43" s="157"/>
      <c r="K43" s="156"/>
      <c r="L43" s="157"/>
      <c r="M43" s="226" t="s">
        <v>100</v>
      </c>
      <c r="N43" s="227"/>
      <c r="O43" s="230" t="s">
        <v>90</v>
      </c>
      <c r="P43" s="231"/>
      <c r="Q43" s="231"/>
      <c r="R43" s="223"/>
      <c r="S43" s="204" t="s">
        <v>175</v>
      </c>
      <c r="T43" s="205"/>
      <c r="U43" s="205"/>
      <c r="V43" s="205"/>
      <c r="W43" s="206"/>
      <c r="X43" s="179" t="s">
        <v>18</v>
      </c>
      <c r="Y43" s="114"/>
      <c r="Z43" s="115"/>
      <c r="AA43" s="101"/>
      <c r="AB43" s="102" t="s">
        <v>232</v>
      </c>
      <c r="AC43" s="102" t="s">
        <v>233</v>
      </c>
      <c r="AD43" s="102"/>
      <c r="AE43" s="102" t="s">
        <v>233</v>
      </c>
      <c r="AF43" s="102" t="s">
        <v>233</v>
      </c>
      <c r="AG43" s="103"/>
      <c r="AH43" s="101"/>
      <c r="AI43" s="102" t="s">
        <v>232</v>
      </c>
      <c r="AJ43" s="102" t="s">
        <v>233</v>
      </c>
      <c r="AK43" s="102" t="s">
        <v>233</v>
      </c>
      <c r="AL43" s="102"/>
      <c r="AM43" s="102"/>
      <c r="AN43" s="103" t="s">
        <v>232</v>
      </c>
      <c r="AO43" s="101"/>
      <c r="AP43" s="102"/>
      <c r="AQ43" s="102" t="s">
        <v>232</v>
      </c>
      <c r="AR43" s="102" t="s">
        <v>232</v>
      </c>
      <c r="AS43" s="102" t="s">
        <v>233</v>
      </c>
      <c r="AT43" s="102"/>
      <c r="AU43" s="103" t="s">
        <v>233</v>
      </c>
      <c r="AV43" s="101"/>
      <c r="AW43" s="102" t="s">
        <v>233</v>
      </c>
      <c r="AX43" s="102" t="s">
        <v>233</v>
      </c>
      <c r="AY43" s="102"/>
      <c r="AZ43" s="102" t="s">
        <v>233</v>
      </c>
      <c r="BA43" s="102" t="s">
        <v>232</v>
      </c>
      <c r="BB43" s="103"/>
      <c r="BC43" s="101"/>
      <c r="BD43" s="102"/>
      <c r="BE43" s="104"/>
      <c r="BF43" s="207"/>
      <c r="BG43" s="208"/>
      <c r="BH43" s="209"/>
      <c r="BI43" s="210"/>
      <c r="BJ43" s="198"/>
      <c r="BK43" s="199"/>
      <c r="BL43" s="199"/>
      <c r="BM43" s="199"/>
      <c r="BN43" s="200"/>
    </row>
    <row r="44" spans="2:66" ht="20.25" customHeight="1" x14ac:dyDescent="0.4">
      <c r="B44" s="215"/>
      <c r="C44" s="217"/>
      <c r="D44" s="221"/>
      <c r="E44" s="219"/>
      <c r="F44" s="220"/>
      <c r="G44" s="265"/>
      <c r="H44" s="266"/>
      <c r="I44" s="156"/>
      <c r="J44" s="157" t="str">
        <f>G43</f>
        <v>介護職員</v>
      </c>
      <c r="K44" s="156"/>
      <c r="L44" s="157" t="str">
        <f>M43</f>
        <v>C</v>
      </c>
      <c r="M44" s="267"/>
      <c r="N44" s="268"/>
      <c r="O44" s="269"/>
      <c r="P44" s="270"/>
      <c r="Q44" s="270"/>
      <c r="R44" s="266"/>
      <c r="S44" s="204"/>
      <c r="T44" s="205"/>
      <c r="U44" s="205"/>
      <c r="V44" s="205"/>
      <c r="W44" s="206"/>
      <c r="X44" s="180" t="s">
        <v>237</v>
      </c>
      <c r="Y44" s="116"/>
      <c r="Z44" s="181"/>
      <c r="AA44" s="166" t="str">
        <f>IF(AA43="","",VLOOKUP(AA43,【記載例】シフト記号表!$C$6:$L$47,10,FALSE))</f>
        <v/>
      </c>
      <c r="AB44" s="167">
        <f>IF(AB43="","",VLOOKUP(AB43,【記載例】シフト記号表!$C$6:$L$47,10,FALSE))</f>
        <v>7.9999999999999982</v>
      </c>
      <c r="AC44" s="167">
        <f>IF(AC43="","",VLOOKUP(AC43,【記載例】シフト記号表!$C$6:$L$47,10,FALSE))</f>
        <v>8</v>
      </c>
      <c r="AD44" s="167" t="str">
        <f>IF(AD43="","",VLOOKUP(AD43,【記載例】シフト記号表!$C$6:$L$47,10,FALSE))</f>
        <v/>
      </c>
      <c r="AE44" s="167">
        <f>IF(AE43="","",VLOOKUP(AE43,【記載例】シフト記号表!$C$6:$L$47,10,FALSE))</f>
        <v>8</v>
      </c>
      <c r="AF44" s="167">
        <f>IF(AF43="","",VLOOKUP(AF43,【記載例】シフト記号表!$C$6:$L$47,10,FALSE))</f>
        <v>8</v>
      </c>
      <c r="AG44" s="168" t="str">
        <f>IF(AG43="","",VLOOKUP(AG43,【記載例】シフト記号表!$C$6:$L$47,10,FALSE))</f>
        <v/>
      </c>
      <c r="AH44" s="166" t="str">
        <f>IF(AH43="","",VLOOKUP(AH43,【記載例】シフト記号表!$C$6:$L$47,10,FALSE))</f>
        <v/>
      </c>
      <c r="AI44" s="167">
        <f>IF(AI43="","",VLOOKUP(AI43,【記載例】シフト記号表!$C$6:$L$47,10,FALSE))</f>
        <v>7.9999999999999982</v>
      </c>
      <c r="AJ44" s="167">
        <f>IF(AJ43="","",VLOOKUP(AJ43,【記載例】シフト記号表!$C$6:$L$47,10,FALSE))</f>
        <v>8</v>
      </c>
      <c r="AK44" s="167">
        <f>IF(AK43="","",VLOOKUP(AK43,【記載例】シフト記号表!$C$6:$L$47,10,FALSE))</f>
        <v>8</v>
      </c>
      <c r="AL44" s="167" t="str">
        <f>IF(AL43="","",VLOOKUP(AL43,【記載例】シフト記号表!$C$6:$L$47,10,FALSE))</f>
        <v/>
      </c>
      <c r="AM44" s="167" t="str">
        <f>IF(AM43="","",VLOOKUP(AM43,【記載例】シフト記号表!$C$6:$L$47,10,FALSE))</f>
        <v/>
      </c>
      <c r="AN44" s="168">
        <f>IF(AN43="","",VLOOKUP(AN43,【記載例】シフト記号表!$C$6:$L$47,10,FALSE))</f>
        <v>7.9999999999999982</v>
      </c>
      <c r="AO44" s="166" t="str">
        <f>IF(AO43="","",VLOOKUP(AO43,【記載例】シフト記号表!$C$6:$L$47,10,FALSE))</f>
        <v/>
      </c>
      <c r="AP44" s="167" t="str">
        <f>IF(AP43="","",VLOOKUP(AP43,【記載例】シフト記号表!$C$6:$L$47,10,FALSE))</f>
        <v/>
      </c>
      <c r="AQ44" s="167">
        <f>IF(AQ43="","",VLOOKUP(AQ43,【記載例】シフト記号表!$C$6:$L$47,10,FALSE))</f>
        <v>7.9999999999999982</v>
      </c>
      <c r="AR44" s="167">
        <f>IF(AR43="","",VLOOKUP(AR43,【記載例】シフト記号表!$C$6:$L$47,10,FALSE))</f>
        <v>7.9999999999999982</v>
      </c>
      <c r="AS44" s="167">
        <f>IF(AS43="","",VLOOKUP(AS43,【記載例】シフト記号表!$C$6:$L$47,10,FALSE))</f>
        <v>8</v>
      </c>
      <c r="AT44" s="167" t="str">
        <f>IF(AT43="","",VLOOKUP(AT43,【記載例】シフト記号表!$C$6:$L$47,10,FALSE))</f>
        <v/>
      </c>
      <c r="AU44" s="168">
        <f>IF(AU43="","",VLOOKUP(AU43,【記載例】シフト記号表!$C$6:$L$47,10,FALSE))</f>
        <v>8</v>
      </c>
      <c r="AV44" s="166" t="str">
        <f>IF(AV43="","",VLOOKUP(AV43,【記載例】シフト記号表!$C$6:$L$47,10,FALSE))</f>
        <v/>
      </c>
      <c r="AW44" s="167">
        <f>IF(AW43="","",VLOOKUP(AW43,【記載例】シフト記号表!$C$6:$L$47,10,FALSE))</f>
        <v>8</v>
      </c>
      <c r="AX44" s="167">
        <f>IF(AX43="","",VLOOKUP(AX43,【記載例】シフト記号表!$C$6:$L$47,10,FALSE))</f>
        <v>8</v>
      </c>
      <c r="AY44" s="167" t="str">
        <f>IF(AY43="","",VLOOKUP(AY43,【記載例】シフト記号表!$C$6:$L$47,10,FALSE))</f>
        <v/>
      </c>
      <c r="AZ44" s="167">
        <f>IF(AZ43="","",VLOOKUP(AZ43,【記載例】シフト記号表!$C$6:$L$47,10,FALSE))</f>
        <v>8</v>
      </c>
      <c r="BA44" s="167">
        <f>IF(BA43="","",VLOOKUP(BA43,【記載例】シフト記号表!$C$6:$L$47,10,FALSE))</f>
        <v>7.9999999999999982</v>
      </c>
      <c r="BB44" s="168" t="str">
        <f>IF(BB43="","",VLOOKUP(BB43,【記載例】シフト記号表!$C$6:$L$47,10,FALSE))</f>
        <v/>
      </c>
      <c r="BC44" s="166" t="str">
        <f>IF(BC43="","",VLOOKUP(BC43,【記載例】シフト記号表!$C$6:$L$47,10,FALSE))</f>
        <v/>
      </c>
      <c r="BD44" s="167" t="str">
        <f>IF(BD43="","",VLOOKUP(BD43,【記載例】シフト記号表!$C$6:$L$47,10,FALSE))</f>
        <v/>
      </c>
      <c r="BE44" s="167" t="str">
        <f>IF(BE43="","",VLOOKUP(BE43,【記載例】シフト記号表!$C$6:$L$47,10,FALSE))</f>
        <v/>
      </c>
      <c r="BF44" s="262">
        <f>IF($BI$3="４週",SUM(AA44:BB44),IF($BI$3="暦月",SUM(AA44:BE44),""))</f>
        <v>128</v>
      </c>
      <c r="BG44" s="263"/>
      <c r="BH44" s="264">
        <f>IF($BI$3="４週",BF44/4,IF($BI$3="暦月",(BF44/($BI$8/7)),""))</f>
        <v>29.866666666666667</v>
      </c>
      <c r="BI44" s="263"/>
      <c r="BJ44" s="201">
        <v>43922</v>
      </c>
      <c r="BK44" s="202"/>
      <c r="BL44" s="202"/>
      <c r="BM44" s="202"/>
      <c r="BN44" s="203"/>
    </row>
    <row r="45" spans="2:66" ht="20.25" customHeight="1" x14ac:dyDescent="0.4">
      <c r="B45" s="214">
        <f>B43+1</f>
        <v>15</v>
      </c>
      <c r="C45" s="216" t="s">
        <v>163</v>
      </c>
      <c r="D45" s="218" t="s">
        <v>161</v>
      </c>
      <c r="E45" s="219"/>
      <c r="F45" s="220"/>
      <c r="G45" s="222" t="s">
        <v>104</v>
      </c>
      <c r="H45" s="223"/>
      <c r="I45" s="156"/>
      <c r="J45" s="157"/>
      <c r="K45" s="156"/>
      <c r="L45" s="157"/>
      <c r="M45" s="226" t="s">
        <v>89</v>
      </c>
      <c r="N45" s="227"/>
      <c r="O45" s="230" t="s">
        <v>19</v>
      </c>
      <c r="P45" s="231"/>
      <c r="Q45" s="231"/>
      <c r="R45" s="223"/>
      <c r="S45" s="204" t="s">
        <v>176</v>
      </c>
      <c r="T45" s="205"/>
      <c r="U45" s="205"/>
      <c r="V45" s="205"/>
      <c r="W45" s="206"/>
      <c r="X45" s="179" t="s">
        <v>18</v>
      </c>
      <c r="Y45" s="114"/>
      <c r="Z45" s="115"/>
      <c r="AA45" s="101" t="s">
        <v>233</v>
      </c>
      <c r="AB45" s="102" t="s">
        <v>233</v>
      </c>
      <c r="AC45" s="102"/>
      <c r="AD45" s="102"/>
      <c r="AE45" s="102" t="s">
        <v>231</v>
      </c>
      <c r="AF45" s="102" t="s">
        <v>247</v>
      </c>
      <c r="AG45" s="103" t="s">
        <v>232</v>
      </c>
      <c r="AH45" s="101" t="s">
        <v>232</v>
      </c>
      <c r="AI45" s="102"/>
      <c r="AJ45" s="102" t="s">
        <v>233</v>
      </c>
      <c r="AK45" s="102" t="s">
        <v>233</v>
      </c>
      <c r="AL45" s="102"/>
      <c r="AM45" s="102" t="s">
        <v>231</v>
      </c>
      <c r="AN45" s="103" t="s">
        <v>247</v>
      </c>
      <c r="AO45" s="101" t="s">
        <v>232</v>
      </c>
      <c r="AP45" s="102" t="s">
        <v>232</v>
      </c>
      <c r="AQ45" s="102"/>
      <c r="AR45" s="102" t="s">
        <v>233</v>
      </c>
      <c r="AS45" s="102"/>
      <c r="AT45" s="102"/>
      <c r="AU45" s="103" t="s">
        <v>231</v>
      </c>
      <c r="AV45" s="101" t="s">
        <v>247</v>
      </c>
      <c r="AW45" s="102" t="s">
        <v>232</v>
      </c>
      <c r="AX45" s="102" t="s">
        <v>232</v>
      </c>
      <c r="AY45" s="102"/>
      <c r="AZ45" s="102" t="s">
        <v>232</v>
      </c>
      <c r="BA45" s="102" t="s">
        <v>233</v>
      </c>
      <c r="BB45" s="103" t="s">
        <v>233</v>
      </c>
      <c r="BC45" s="101"/>
      <c r="BD45" s="102"/>
      <c r="BE45" s="104"/>
      <c r="BF45" s="207"/>
      <c r="BG45" s="208"/>
      <c r="BH45" s="209"/>
      <c r="BI45" s="210"/>
      <c r="BJ45" s="198"/>
      <c r="BK45" s="199"/>
      <c r="BL45" s="199"/>
      <c r="BM45" s="199"/>
      <c r="BN45" s="200"/>
    </row>
    <row r="46" spans="2:66" ht="20.25" customHeight="1" x14ac:dyDescent="0.4">
      <c r="B46" s="215"/>
      <c r="C46" s="217"/>
      <c r="D46" s="221"/>
      <c r="E46" s="219"/>
      <c r="F46" s="220"/>
      <c r="G46" s="265"/>
      <c r="H46" s="266"/>
      <c r="I46" s="156"/>
      <c r="J46" s="157" t="str">
        <f>G45</f>
        <v>介護職員</v>
      </c>
      <c r="K46" s="156"/>
      <c r="L46" s="157" t="str">
        <f>M45</f>
        <v>A</v>
      </c>
      <c r="M46" s="267"/>
      <c r="N46" s="268"/>
      <c r="O46" s="269"/>
      <c r="P46" s="270"/>
      <c r="Q46" s="270"/>
      <c r="R46" s="266"/>
      <c r="S46" s="204"/>
      <c r="T46" s="205"/>
      <c r="U46" s="205"/>
      <c r="V46" s="205"/>
      <c r="W46" s="206"/>
      <c r="X46" s="180" t="s">
        <v>237</v>
      </c>
      <c r="Y46" s="116"/>
      <c r="Z46" s="181"/>
      <c r="AA46" s="166">
        <f>IF(AA45="","",VLOOKUP(AA45,【記載例】シフト記号表!$C$6:$L$47,10,FALSE))</f>
        <v>8</v>
      </c>
      <c r="AB46" s="167">
        <f>IF(AB45="","",VLOOKUP(AB45,【記載例】シフト記号表!$C$6:$L$47,10,FALSE))</f>
        <v>8</v>
      </c>
      <c r="AC46" s="167" t="str">
        <f>IF(AC45="","",VLOOKUP(AC45,【記載例】シフト記号表!$C$6:$L$47,10,FALSE))</f>
        <v/>
      </c>
      <c r="AD46" s="167" t="str">
        <f>IF(AD45="","",VLOOKUP(AD45,【記載例】シフト記号表!$C$6:$L$47,10,FALSE))</f>
        <v/>
      </c>
      <c r="AE46" s="167">
        <f>IF(AE45="","",VLOOKUP(AE45,【記載例】シフト記号表!$C$6:$L$47,10,FALSE))</f>
        <v>8</v>
      </c>
      <c r="AF46" s="167">
        <f>IF(AF45="","",VLOOKUP(AF45,【記載例】シフト記号表!$C$6:$L$47,10,FALSE))</f>
        <v>8</v>
      </c>
      <c r="AG46" s="168">
        <f>IF(AG45="","",VLOOKUP(AG45,【記載例】シフト記号表!$C$6:$L$47,10,FALSE))</f>
        <v>7.9999999999999982</v>
      </c>
      <c r="AH46" s="166">
        <f>IF(AH45="","",VLOOKUP(AH45,【記載例】シフト記号表!$C$6:$L$47,10,FALSE))</f>
        <v>7.9999999999999982</v>
      </c>
      <c r="AI46" s="167" t="str">
        <f>IF(AI45="","",VLOOKUP(AI45,【記載例】シフト記号表!$C$6:$L$47,10,FALSE))</f>
        <v/>
      </c>
      <c r="AJ46" s="167">
        <f>IF(AJ45="","",VLOOKUP(AJ45,【記載例】シフト記号表!$C$6:$L$47,10,FALSE))</f>
        <v>8</v>
      </c>
      <c r="AK46" s="167">
        <f>IF(AK45="","",VLOOKUP(AK45,【記載例】シフト記号表!$C$6:$L$47,10,FALSE))</f>
        <v>8</v>
      </c>
      <c r="AL46" s="167" t="str">
        <f>IF(AL45="","",VLOOKUP(AL45,【記載例】シフト記号表!$C$6:$L$47,10,FALSE))</f>
        <v/>
      </c>
      <c r="AM46" s="167">
        <f>IF(AM45="","",VLOOKUP(AM45,【記載例】シフト記号表!$C$6:$L$47,10,FALSE))</f>
        <v>8</v>
      </c>
      <c r="AN46" s="168">
        <f>IF(AN45="","",VLOOKUP(AN45,【記載例】シフト記号表!$C$6:$L$47,10,FALSE))</f>
        <v>8</v>
      </c>
      <c r="AO46" s="166">
        <f>IF(AO45="","",VLOOKUP(AO45,【記載例】シフト記号表!$C$6:$L$47,10,FALSE))</f>
        <v>7.9999999999999982</v>
      </c>
      <c r="AP46" s="167">
        <f>IF(AP45="","",VLOOKUP(AP45,【記載例】シフト記号表!$C$6:$L$47,10,FALSE))</f>
        <v>7.9999999999999982</v>
      </c>
      <c r="AQ46" s="167" t="str">
        <f>IF(AQ45="","",VLOOKUP(AQ45,【記載例】シフト記号表!$C$6:$L$47,10,FALSE))</f>
        <v/>
      </c>
      <c r="AR46" s="167">
        <f>IF(AR45="","",VLOOKUP(AR45,【記載例】シフト記号表!$C$6:$L$47,10,FALSE))</f>
        <v>8</v>
      </c>
      <c r="AS46" s="167" t="str">
        <f>IF(AS45="","",VLOOKUP(AS45,【記載例】シフト記号表!$C$6:$L$47,10,FALSE))</f>
        <v/>
      </c>
      <c r="AT46" s="167" t="str">
        <f>IF(AT45="","",VLOOKUP(AT45,【記載例】シフト記号表!$C$6:$L$47,10,FALSE))</f>
        <v/>
      </c>
      <c r="AU46" s="168">
        <f>IF(AU45="","",VLOOKUP(AU45,【記載例】シフト記号表!$C$6:$L$47,10,FALSE))</f>
        <v>8</v>
      </c>
      <c r="AV46" s="166">
        <f>IF(AV45="","",VLOOKUP(AV45,【記載例】シフト記号表!$C$6:$L$47,10,FALSE))</f>
        <v>8</v>
      </c>
      <c r="AW46" s="167">
        <f>IF(AW45="","",VLOOKUP(AW45,【記載例】シフト記号表!$C$6:$L$47,10,FALSE))</f>
        <v>7.9999999999999982</v>
      </c>
      <c r="AX46" s="167">
        <f>IF(AX45="","",VLOOKUP(AX45,【記載例】シフト記号表!$C$6:$L$47,10,FALSE))</f>
        <v>7.9999999999999982</v>
      </c>
      <c r="AY46" s="167" t="str">
        <f>IF(AY45="","",VLOOKUP(AY45,【記載例】シフト記号表!$C$6:$L$47,10,FALSE))</f>
        <v/>
      </c>
      <c r="AZ46" s="167">
        <f>IF(AZ45="","",VLOOKUP(AZ45,【記載例】シフト記号表!$C$6:$L$47,10,FALSE))</f>
        <v>7.9999999999999982</v>
      </c>
      <c r="BA46" s="167">
        <f>IF(BA45="","",VLOOKUP(BA45,【記載例】シフト記号表!$C$6:$L$47,10,FALSE))</f>
        <v>8</v>
      </c>
      <c r="BB46" s="168">
        <f>IF(BB45="","",VLOOKUP(BB45,【記載例】シフト記号表!$C$6:$L$47,10,FALSE))</f>
        <v>8</v>
      </c>
      <c r="BC46" s="166" t="str">
        <f>IF(BC45="","",VLOOKUP(BC45,【記載例】シフト記号表!$C$6:$L$47,10,FALSE))</f>
        <v/>
      </c>
      <c r="BD46" s="167" t="str">
        <f>IF(BD45="","",VLOOKUP(BD45,【記載例】シフト記号表!$C$6:$L$47,10,FALSE))</f>
        <v/>
      </c>
      <c r="BE46" s="167" t="str">
        <f>IF(BE45="","",VLOOKUP(BE45,【記載例】シフト記号表!$C$6:$L$47,10,FALSE))</f>
        <v/>
      </c>
      <c r="BF46" s="262">
        <f>IF($BI$3="４週",SUM(AA46:BB46),IF($BI$3="暦月",SUM(AA46:BE46),""))</f>
        <v>160</v>
      </c>
      <c r="BG46" s="263"/>
      <c r="BH46" s="264">
        <f>IF($BI$3="４週",BF46/4,IF($BI$3="暦月",(BF46/($BI$8/7)),""))</f>
        <v>37.333333333333336</v>
      </c>
      <c r="BI46" s="263"/>
      <c r="BJ46" s="201">
        <v>43922</v>
      </c>
      <c r="BK46" s="202"/>
      <c r="BL46" s="202"/>
      <c r="BM46" s="202"/>
      <c r="BN46" s="203"/>
    </row>
    <row r="47" spans="2:66" ht="20.25" customHeight="1" x14ac:dyDescent="0.4">
      <c r="B47" s="214">
        <f>B45+1</f>
        <v>16</v>
      </c>
      <c r="C47" s="216"/>
      <c r="D47" s="218" t="s">
        <v>161</v>
      </c>
      <c r="E47" s="219"/>
      <c r="F47" s="220"/>
      <c r="G47" s="222" t="s">
        <v>104</v>
      </c>
      <c r="H47" s="223"/>
      <c r="I47" s="156"/>
      <c r="J47" s="157"/>
      <c r="K47" s="156"/>
      <c r="L47" s="157"/>
      <c r="M47" s="226" t="s">
        <v>89</v>
      </c>
      <c r="N47" s="227"/>
      <c r="O47" s="230" t="s">
        <v>90</v>
      </c>
      <c r="P47" s="231"/>
      <c r="Q47" s="231"/>
      <c r="R47" s="223"/>
      <c r="S47" s="204" t="s">
        <v>177</v>
      </c>
      <c r="T47" s="205"/>
      <c r="U47" s="205"/>
      <c r="V47" s="205"/>
      <c r="W47" s="206"/>
      <c r="X47" s="179" t="s">
        <v>18</v>
      </c>
      <c r="Y47" s="114"/>
      <c r="Z47" s="115"/>
      <c r="AA47" s="101"/>
      <c r="AB47" s="102" t="s">
        <v>232</v>
      </c>
      <c r="AC47" s="102" t="s">
        <v>233</v>
      </c>
      <c r="AD47" s="102" t="s">
        <v>233</v>
      </c>
      <c r="AE47" s="102"/>
      <c r="AF47" s="102" t="s">
        <v>231</v>
      </c>
      <c r="AG47" s="103" t="s">
        <v>247</v>
      </c>
      <c r="AH47" s="101" t="s">
        <v>233</v>
      </c>
      <c r="AI47" s="102"/>
      <c r="AJ47" s="102" t="s">
        <v>233</v>
      </c>
      <c r="AK47" s="102" t="s">
        <v>233</v>
      </c>
      <c r="AL47" s="102"/>
      <c r="AM47" s="102"/>
      <c r="AN47" s="103" t="s">
        <v>231</v>
      </c>
      <c r="AO47" s="101" t="s">
        <v>247</v>
      </c>
      <c r="AP47" s="102" t="s">
        <v>233</v>
      </c>
      <c r="AQ47" s="102" t="s">
        <v>233</v>
      </c>
      <c r="AR47" s="102" t="s">
        <v>233</v>
      </c>
      <c r="AS47" s="102" t="s">
        <v>232</v>
      </c>
      <c r="AT47" s="102" t="s">
        <v>232</v>
      </c>
      <c r="AU47" s="103"/>
      <c r="AV47" s="101" t="s">
        <v>231</v>
      </c>
      <c r="AW47" s="102" t="s">
        <v>247</v>
      </c>
      <c r="AX47" s="102" t="s">
        <v>232</v>
      </c>
      <c r="AY47" s="102" t="s">
        <v>233</v>
      </c>
      <c r="AZ47" s="102"/>
      <c r="BA47" s="102"/>
      <c r="BB47" s="103" t="s">
        <v>232</v>
      </c>
      <c r="BC47" s="101"/>
      <c r="BD47" s="102"/>
      <c r="BE47" s="104"/>
      <c r="BF47" s="207"/>
      <c r="BG47" s="208"/>
      <c r="BH47" s="209"/>
      <c r="BI47" s="210"/>
      <c r="BJ47" s="198"/>
      <c r="BK47" s="199"/>
      <c r="BL47" s="199"/>
      <c r="BM47" s="199"/>
      <c r="BN47" s="200"/>
    </row>
    <row r="48" spans="2:66" ht="20.25" customHeight="1" x14ac:dyDescent="0.4">
      <c r="B48" s="215"/>
      <c r="C48" s="217"/>
      <c r="D48" s="221"/>
      <c r="E48" s="219"/>
      <c r="F48" s="220"/>
      <c r="G48" s="265"/>
      <c r="H48" s="266"/>
      <c r="I48" s="156"/>
      <c r="J48" s="157" t="str">
        <f>G47</f>
        <v>介護職員</v>
      </c>
      <c r="K48" s="156"/>
      <c r="L48" s="157" t="str">
        <f>M47</f>
        <v>A</v>
      </c>
      <c r="M48" s="267"/>
      <c r="N48" s="268"/>
      <c r="O48" s="269"/>
      <c r="P48" s="270"/>
      <c r="Q48" s="270"/>
      <c r="R48" s="266"/>
      <c r="S48" s="204"/>
      <c r="T48" s="205"/>
      <c r="U48" s="205"/>
      <c r="V48" s="205"/>
      <c r="W48" s="206"/>
      <c r="X48" s="180" t="s">
        <v>237</v>
      </c>
      <c r="Y48" s="116"/>
      <c r="Z48" s="181"/>
      <c r="AA48" s="166" t="str">
        <f>IF(AA47="","",VLOOKUP(AA47,【記載例】シフト記号表!$C$6:$L$47,10,FALSE))</f>
        <v/>
      </c>
      <c r="AB48" s="167">
        <f>IF(AB47="","",VLOOKUP(AB47,【記載例】シフト記号表!$C$6:$L$47,10,FALSE))</f>
        <v>7.9999999999999982</v>
      </c>
      <c r="AC48" s="167">
        <f>IF(AC47="","",VLOOKUP(AC47,【記載例】シフト記号表!$C$6:$L$47,10,FALSE))</f>
        <v>8</v>
      </c>
      <c r="AD48" s="167">
        <f>IF(AD47="","",VLOOKUP(AD47,【記載例】シフト記号表!$C$6:$L$47,10,FALSE))</f>
        <v>8</v>
      </c>
      <c r="AE48" s="167" t="str">
        <f>IF(AE47="","",VLOOKUP(AE47,【記載例】シフト記号表!$C$6:$L$47,10,FALSE))</f>
        <v/>
      </c>
      <c r="AF48" s="167">
        <f>IF(AF47="","",VLOOKUP(AF47,【記載例】シフト記号表!$C$6:$L$47,10,FALSE))</f>
        <v>8</v>
      </c>
      <c r="AG48" s="168">
        <f>IF(AG47="","",VLOOKUP(AG47,【記載例】シフト記号表!$C$6:$L$47,10,FALSE))</f>
        <v>8</v>
      </c>
      <c r="AH48" s="166">
        <f>IF(AH47="","",VLOOKUP(AH47,【記載例】シフト記号表!$C$6:$L$47,10,FALSE))</f>
        <v>8</v>
      </c>
      <c r="AI48" s="167" t="str">
        <f>IF(AI47="","",VLOOKUP(AI47,【記載例】シフト記号表!$C$6:$L$47,10,FALSE))</f>
        <v/>
      </c>
      <c r="AJ48" s="167">
        <f>IF(AJ47="","",VLOOKUP(AJ47,【記載例】シフト記号表!$C$6:$L$47,10,FALSE))</f>
        <v>8</v>
      </c>
      <c r="AK48" s="167">
        <f>IF(AK47="","",VLOOKUP(AK47,【記載例】シフト記号表!$C$6:$L$47,10,FALSE))</f>
        <v>8</v>
      </c>
      <c r="AL48" s="167" t="str">
        <f>IF(AL47="","",VLOOKUP(AL47,【記載例】シフト記号表!$C$6:$L$47,10,FALSE))</f>
        <v/>
      </c>
      <c r="AM48" s="167" t="str">
        <f>IF(AM47="","",VLOOKUP(AM47,【記載例】シフト記号表!$C$6:$L$47,10,FALSE))</f>
        <v/>
      </c>
      <c r="AN48" s="168">
        <f>IF(AN47="","",VLOOKUP(AN47,【記載例】シフト記号表!$C$6:$L$47,10,FALSE))</f>
        <v>8</v>
      </c>
      <c r="AO48" s="166">
        <f>IF(AO47="","",VLOOKUP(AO47,【記載例】シフト記号表!$C$6:$L$47,10,FALSE))</f>
        <v>8</v>
      </c>
      <c r="AP48" s="167">
        <f>IF(AP47="","",VLOOKUP(AP47,【記載例】シフト記号表!$C$6:$L$47,10,FALSE))</f>
        <v>8</v>
      </c>
      <c r="AQ48" s="167">
        <f>IF(AQ47="","",VLOOKUP(AQ47,【記載例】シフト記号表!$C$6:$L$47,10,FALSE))</f>
        <v>8</v>
      </c>
      <c r="AR48" s="167">
        <f>IF(AR47="","",VLOOKUP(AR47,【記載例】シフト記号表!$C$6:$L$47,10,FALSE))</f>
        <v>8</v>
      </c>
      <c r="AS48" s="167">
        <f>IF(AS47="","",VLOOKUP(AS47,【記載例】シフト記号表!$C$6:$L$47,10,FALSE))</f>
        <v>7.9999999999999982</v>
      </c>
      <c r="AT48" s="167">
        <f>IF(AT47="","",VLOOKUP(AT47,【記載例】シフト記号表!$C$6:$L$47,10,FALSE))</f>
        <v>7.9999999999999982</v>
      </c>
      <c r="AU48" s="168" t="str">
        <f>IF(AU47="","",VLOOKUP(AU47,【記載例】シフト記号表!$C$6:$L$47,10,FALSE))</f>
        <v/>
      </c>
      <c r="AV48" s="166">
        <f>IF(AV47="","",VLOOKUP(AV47,【記載例】シフト記号表!$C$6:$L$47,10,FALSE))</f>
        <v>8</v>
      </c>
      <c r="AW48" s="167">
        <f>IF(AW47="","",VLOOKUP(AW47,【記載例】シフト記号表!$C$6:$L$47,10,FALSE))</f>
        <v>8</v>
      </c>
      <c r="AX48" s="167">
        <f>IF(AX47="","",VLOOKUP(AX47,【記載例】シフト記号表!$C$6:$L$47,10,FALSE))</f>
        <v>7.9999999999999982</v>
      </c>
      <c r="AY48" s="167">
        <f>IF(AY47="","",VLOOKUP(AY47,【記載例】シフト記号表!$C$6:$L$47,10,FALSE))</f>
        <v>8</v>
      </c>
      <c r="AZ48" s="167" t="str">
        <f>IF(AZ47="","",VLOOKUP(AZ47,【記載例】シフト記号表!$C$6:$L$47,10,FALSE))</f>
        <v/>
      </c>
      <c r="BA48" s="167" t="str">
        <f>IF(BA47="","",VLOOKUP(BA47,【記載例】シフト記号表!$C$6:$L$47,10,FALSE))</f>
        <v/>
      </c>
      <c r="BB48" s="168">
        <f>IF(BB47="","",VLOOKUP(BB47,【記載例】シフト記号表!$C$6:$L$47,10,FALSE))</f>
        <v>7.9999999999999982</v>
      </c>
      <c r="BC48" s="166" t="str">
        <f>IF(BC47="","",VLOOKUP(BC47,【記載例】シフト記号表!$C$6:$L$47,10,FALSE))</f>
        <v/>
      </c>
      <c r="BD48" s="167" t="str">
        <f>IF(BD47="","",VLOOKUP(BD47,【記載例】シフト記号表!$C$6:$L$47,10,FALSE))</f>
        <v/>
      </c>
      <c r="BE48" s="167" t="str">
        <f>IF(BE47="","",VLOOKUP(BE47,【記載例】シフト記号表!$C$6:$L$47,10,FALSE))</f>
        <v/>
      </c>
      <c r="BF48" s="262">
        <f>IF($BI$3="４週",SUM(AA48:BB48),IF($BI$3="暦月",SUM(AA48:BE48),""))</f>
        <v>160</v>
      </c>
      <c r="BG48" s="263"/>
      <c r="BH48" s="264">
        <f>IF($BI$3="４週",BF48/4,IF($BI$3="暦月",(BF48/($BI$8/7)),""))</f>
        <v>37.333333333333336</v>
      </c>
      <c r="BI48" s="263"/>
      <c r="BJ48" s="201">
        <v>43922</v>
      </c>
      <c r="BK48" s="202"/>
      <c r="BL48" s="202"/>
      <c r="BM48" s="202"/>
      <c r="BN48" s="203"/>
    </row>
    <row r="49" spans="2:66" ht="20.25" customHeight="1" x14ac:dyDescent="0.4">
      <c r="B49" s="214">
        <f>B47+1</f>
        <v>17</v>
      </c>
      <c r="C49" s="216"/>
      <c r="D49" s="218" t="s">
        <v>161</v>
      </c>
      <c r="E49" s="219"/>
      <c r="F49" s="220"/>
      <c r="G49" s="222" t="s">
        <v>104</v>
      </c>
      <c r="H49" s="223"/>
      <c r="I49" s="156"/>
      <c r="J49" s="157"/>
      <c r="K49" s="156"/>
      <c r="L49" s="157"/>
      <c r="M49" s="226" t="s">
        <v>89</v>
      </c>
      <c r="N49" s="227"/>
      <c r="O49" s="230" t="s">
        <v>90</v>
      </c>
      <c r="P49" s="231"/>
      <c r="Q49" s="231"/>
      <c r="R49" s="223"/>
      <c r="S49" s="204" t="s">
        <v>178</v>
      </c>
      <c r="T49" s="205"/>
      <c r="U49" s="205"/>
      <c r="V49" s="205"/>
      <c r="W49" s="206"/>
      <c r="X49" s="179" t="s">
        <v>18</v>
      </c>
      <c r="Y49" s="114"/>
      <c r="Z49" s="115"/>
      <c r="AA49" s="101" t="s">
        <v>232</v>
      </c>
      <c r="AB49" s="102"/>
      <c r="AC49" s="102" t="s">
        <v>232</v>
      </c>
      <c r="AD49" s="102"/>
      <c r="AE49" s="102" t="s">
        <v>233</v>
      </c>
      <c r="AF49" s="102"/>
      <c r="AG49" s="103" t="s">
        <v>231</v>
      </c>
      <c r="AH49" s="101" t="s">
        <v>247</v>
      </c>
      <c r="AI49" s="102" t="s">
        <v>233</v>
      </c>
      <c r="AJ49" s="102" t="s">
        <v>233</v>
      </c>
      <c r="AK49" s="102" t="s">
        <v>232</v>
      </c>
      <c r="AL49" s="102" t="s">
        <v>232</v>
      </c>
      <c r="AM49" s="102"/>
      <c r="AN49" s="103" t="s">
        <v>233</v>
      </c>
      <c r="AO49" s="101" t="s">
        <v>231</v>
      </c>
      <c r="AP49" s="102" t="s">
        <v>247</v>
      </c>
      <c r="AQ49" s="102" t="s">
        <v>232</v>
      </c>
      <c r="AR49" s="102"/>
      <c r="AS49" s="102" t="s">
        <v>233</v>
      </c>
      <c r="AT49" s="102" t="s">
        <v>233</v>
      </c>
      <c r="AU49" s="103"/>
      <c r="AV49" s="101"/>
      <c r="AW49" s="102" t="s">
        <v>231</v>
      </c>
      <c r="AX49" s="102" t="s">
        <v>247</v>
      </c>
      <c r="AY49" s="102" t="s">
        <v>232</v>
      </c>
      <c r="AZ49" s="102" t="s">
        <v>233</v>
      </c>
      <c r="BA49" s="102" t="s">
        <v>233</v>
      </c>
      <c r="BB49" s="103"/>
      <c r="BC49" s="101"/>
      <c r="BD49" s="102"/>
      <c r="BE49" s="104"/>
      <c r="BF49" s="207"/>
      <c r="BG49" s="208"/>
      <c r="BH49" s="209"/>
      <c r="BI49" s="210"/>
      <c r="BJ49" s="198"/>
      <c r="BK49" s="199"/>
      <c r="BL49" s="199"/>
      <c r="BM49" s="199"/>
      <c r="BN49" s="200"/>
    </row>
    <row r="50" spans="2:66" ht="20.25" customHeight="1" x14ac:dyDescent="0.4">
      <c r="B50" s="215"/>
      <c r="C50" s="217"/>
      <c r="D50" s="221"/>
      <c r="E50" s="219"/>
      <c r="F50" s="220"/>
      <c r="G50" s="265"/>
      <c r="H50" s="266"/>
      <c r="I50" s="156"/>
      <c r="J50" s="157" t="str">
        <f>G49</f>
        <v>介護職員</v>
      </c>
      <c r="K50" s="156"/>
      <c r="L50" s="157" t="str">
        <f>M49</f>
        <v>A</v>
      </c>
      <c r="M50" s="267"/>
      <c r="N50" s="268"/>
      <c r="O50" s="269"/>
      <c r="P50" s="270"/>
      <c r="Q50" s="270"/>
      <c r="R50" s="266"/>
      <c r="S50" s="204"/>
      <c r="T50" s="205"/>
      <c r="U50" s="205"/>
      <c r="V50" s="205"/>
      <c r="W50" s="206"/>
      <c r="X50" s="180" t="s">
        <v>237</v>
      </c>
      <c r="Y50" s="116"/>
      <c r="Z50" s="181"/>
      <c r="AA50" s="166">
        <f>IF(AA49="","",VLOOKUP(AA49,【記載例】シフト記号表!$C$6:$L$47,10,FALSE))</f>
        <v>7.9999999999999982</v>
      </c>
      <c r="AB50" s="167" t="str">
        <f>IF(AB49="","",VLOOKUP(AB49,【記載例】シフト記号表!$C$6:$L$47,10,FALSE))</f>
        <v/>
      </c>
      <c r="AC50" s="167">
        <f>IF(AC49="","",VLOOKUP(AC49,【記載例】シフト記号表!$C$6:$L$47,10,FALSE))</f>
        <v>7.9999999999999982</v>
      </c>
      <c r="AD50" s="167" t="str">
        <f>IF(AD49="","",VLOOKUP(AD49,【記載例】シフト記号表!$C$6:$L$47,10,FALSE))</f>
        <v/>
      </c>
      <c r="AE50" s="167">
        <f>IF(AE49="","",VLOOKUP(AE49,【記載例】シフト記号表!$C$6:$L$47,10,FALSE))</f>
        <v>8</v>
      </c>
      <c r="AF50" s="167" t="str">
        <f>IF(AF49="","",VLOOKUP(AF49,【記載例】シフト記号表!$C$6:$L$47,10,FALSE))</f>
        <v/>
      </c>
      <c r="AG50" s="168">
        <f>IF(AG49="","",VLOOKUP(AG49,【記載例】シフト記号表!$C$6:$L$47,10,FALSE))</f>
        <v>8</v>
      </c>
      <c r="AH50" s="166">
        <f>IF(AH49="","",VLOOKUP(AH49,【記載例】シフト記号表!$C$6:$L$47,10,FALSE))</f>
        <v>8</v>
      </c>
      <c r="AI50" s="167">
        <f>IF(AI49="","",VLOOKUP(AI49,【記載例】シフト記号表!$C$6:$L$47,10,FALSE))</f>
        <v>8</v>
      </c>
      <c r="AJ50" s="167">
        <f>IF(AJ49="","",VLOOKUP(AJ49,【記載例】シフト記号表!$C$6:$L$47,10,FALSE))</f>
        <v>8</v>
      </c>
      <c r="AK50" s="167">
        <f>IF(AK49="","",VLOOKUP(AK49,【記載例】シフト記号表!$C$6:$L$47,10,FALSE))</f>
        <v>7.9999999999999982</v>
      </c>
      <c r="AL50" s="167">
        <f>IF(AL49="","",VLOOKUP(AL49,【記載例】シフト記号表!$C$6:$L$47,10,FALSE))</f>
        <v>7.9999999999999982</v>
      </c>
      <c r="AM50" s="167" t="str">
        <f>IF(AM49="","",VLOOKUP(AM49,【記載例】シフト記号表!$C$6:$L$47,10,FALSE))</f>
        <v/>
      </c>
      <c r="AN50" s="168">
        <f>IF(AN49="","",VLOOKUP(AN49,【記載例】シフト記号表!$C$6:$L$47,10,FALSE))</f>
        <v>8</v>
      </c>
      <c r="AO50" s="166">
        <f>IF(AO49="","",VLOOKUP(AO49,【記載例】シフト記号表!$C$6:$L$47,10,FALSE))</f>
        <v>8</v>
      </c>
      <c r="AP50" s="167">
        <f>IF(AP49="","",VLOOKUP(AP49,【記載例】シフト記号表!$C$6:$L$47,10,FALSE))</f>
        <v>8</v>
      </c>
      <c r="AQ50" s="167">
        <f>IF(AQ49="","",VLOOKUP(AQ49,【記載例】シフト記号表!$C$6:$L$47,10,FALSE))</f>
        <v>7.9999999999999982</v>
      </c>
      <c r="AR50" s="167" t="str">
        <f>IF(AR49="","",VLOOKUP(AR49,【記載例】シフト記号表!$C$6:$L$47,10,FALSE))</f>
        <v/>
      </c>
      <c r="AS50" s="167">
        <f>IF(AS49="","",VLOOKUP(AS49,【記載例】シフト記号表!$C$6:$L$47,10,FALSE))</f>
        <v>8</v>
      </c>
      <c r="AT50" s="167">
        <f>IF(AT49="","",VLOOKUP(AT49,【記載例】シフト記号表!$C$6:$L$47,10,FALSE))</f>
        <v>8</v>
      </c>
      <c r="AU50" s="168" t="str">
        <f>IF(AU49="","",VLOOKUP(AU49,【記載例】シフト記号表!$C$6:$L$47,10,FALSE))</f>
        <v/>
      </c>
      <c r="AV50" s="166" t="str">
        <f>IF(AV49="","",VLOOKUP(AV49,【記載例】シフト記号表!$C$6:$L$47,10,FALSE))</f>
        <v/>
      </c>
      <c r="AW50" s="167">
        <f>IF(AW49="","",VLOOKUP(AW49,【記載例】シフト記号表!$C$6:$L$47,10,FALSE))</f>
        <v>8</v>
      </c>
      <c r="AX50" s="167">
        <f>IF(AX49="","",VLOOKUP(AX49,【記載例】シフト記号表!$C$6:$L$47,10,FALSE))</f>
        <v>8</v>
      </c>
      <c r="AY50" s="167">
        <f>IF(AY49="","",VLOOKUP(AY49,【記載例】シフト記号表!$C$6:$L$47,10,FALSE))</f>
        <v>7.9999999999999982</v>
      </c>
      <c r="AZ50" s="167">
        <f>IF(AZ49="","",VLOOKUP(AZ49,【記載例】シフト記号表!$C$6:$L$47,10,FALSE))</f>
        <v>8</v>
      </c>
      <c r="BA50" s="167">
        <f>IF(BA49="","",VLOOKUP(BA49,【記載例】シフト記号表!$C$6:$L$47,10,FALSE))</f>
        <v>8</v>
      </c>
      <c r="BB50" s="168" t="str">
        <f>IF(BB49="","",VLOOKUP(BB49,【記載例】シフト記号表!$C$6:$L$47,10,FALSE))</f>
        <v/>
      </c>
      <c r="BC50" s="166" t="str">
        <f>IF(BC49="","",VLOOKUP(BC49,【記載例】シフト記号表!$C$6:$L$47,10,FALSE))</f>
        <v/>
      </c>
      <c r="BD50" s="167" t="str">
        <f>IF(BD49="","",VLOOKUP(BD49,【記載例】シフト記号表!$C$6:$L$47,10,FALSE))</f>
        <v/>
      </c>
      <c r="BE50" s="167" t="str">
        <f>IF(BE49="","",VLOOKUP(BE49,【記載例】シフト記号表!$C$6:$L$47,10,FALSE))</f>
        <v/>
      </c>
      <c r="BF50" s="262">
        <f>IF($BI$3="４週",SUM(AA50:BB50),IF($BI$3="暦月",SUM(AA50:BE50),""))</f>
        <v>160</v>
      </c>
      <c r="BG50" s="263"/>
      <c r="BH50" s="264">
        <f>IF($BI$3="４週",BF50/4,IF($BI$3="暦月",(BF50/($BI$8/7)),""))</f>
        <v>37.333333333333336</v>
      </c>
      <c r="BI50" s="263"/>
      <c r="BJ50" s="201">
        <v>43922</v>
      </c>
      <c r="BK50" s="202"/>
      <c r="BL50" s="202"/>
      <c r="BM50" s="202"/>
      <c r="BN50" s="203"/>
    </row>
    <row r="51" spans="2:66" ht="20.25" customHeight="1" x14ac:dyDescent="0.4">
      <c r="B51" s="214">
        <f>B49+1</f>
        <v>18</v>
      </c>
      <c r="C51" s="216"/>
      <c r="D51" s="218" t="s">
        <v>164</v>
      </c>
      <c r="E51" s="219"/>
      <c r="F51" s="220"/>
      <c r="G51" s="222" t="s">
        <v>104</v>
      </c>
      <c r="H51" s="223"/>
      <c r="I51" s="156"/>
      <c r="J51" s="157"/>
      <c r="K51" s="156"/>
      <c r="L51" s="157"/>
      <c r="M51" s="226" t="s">
        <v>89</v>
      </c>
      <c r="N51" s="227"/>
      <c r="O51" s="230" t="s">
        <v>90</v>
      </c>
      <c r="P51" s="231"/>
      <c r="Q51" s="231"/>
      <c r="R51" s="223"/>
      <c r="S51" s="204" t="s">
        <v>179</v>
      </c>
      <c r="T51" s="205"/>
      <c r="U51" s="205"/>
      <c r="V51" s="205"/>
      <c r="W51" s="206"/>
      <c r="X51" s="179" t="s">
        <v>18</v>
      </c>
      <c r="Y51" s="114"/>
      <c r="Z51" s="115"/>
      <c r="AA51" s="101" t="s">
        <v>271</v>
      </c>
      <c r="AB51" s="102"/>
      <c r="AC51" s="102" t="s">
        <v>233</v>
      </c>
      <c r="AD51" s="102" t="s">
        <v>232</v>
      </c>
      <c r="AE51" s="102" t="s">
        <v>232</v>
      </c>
      <c r="AF51" s="102" t="s">
        <v>232</v>
      </c>
      <c r="AG51" s="103"/>
      <c r="AH51" s="101" t="s">
        <v>231</v>
      </c>
      <c r="AI51" s="102" t="s">
        <v>247</v>
      </c>
      <c r="AJ51" s="102" t="s">
        <v>232</v>
      </c>
      <c r="AK51" s="102"/>
      <c r="AL51" s="102" t="s">
        <v>233</v>
      </c>
      <c r="AM51" s="102" t="s">
        <v>233</v>
      </c>
      <c r="AN51" s="103"/>
      <c r="AO51" s="101"/>
      <c r="AP51" s="102" t="s">
        <v>231</v>
      </c>
      <c r="AQ51" s="102" t="s">
        <v>247</v>
      </c>
      <c r="AR51" s="102" t="s">
        <v>232</v>
      </c>
      <c r="AS51" s="102"/>
      <c r="AT51" s="102" t="s">
        <v>233</v>
      </c>
      <c r="AU51" s="103" t="s">
        <v>233</v>
      </c>
      <c r="AV51" s="101" t="s">
        <v>233</v>
      </c>
      <c r="AW51" s="102"/>
      <c r="AX51" s="102" t="s">
        <v>231</v>
      </c>
      <c r="AY51" s="102" t="s">
        <v>247</v>
      </c>
      <c r="AZ51" s="102" t="s">
        <v>232</v>
      </c>
      <c r="BA51" s="102"/>
      <c r="BB51" s="103" t="s">
        <v>233</v>
      </c>
      <c r="BC51" s="101"/>
      <c r="BD51" s="102"/>
      <c r="BE51" s="104"/>
      <c r="BF51" s="207"/>
      <c r="BG51" s="208"/>
      <c r="BH51" s="209"/>
      <c r="BI51" s="210"/>
      <c r="BJ51" s="198"/>
      <c r="BK51" s="199"/>
      <c r="BL51" s="199"/>
      <c r="BM51" s="199"/>
      <c r="BN51" s="200"/>
    </row>
    <row r="52" spans="2:66" ht="20.25" customHeight="1" x14ac:dyDescent="0.4">
      <c r="B52" s="215"/>
      <c r="C52" s="217"/>
      <c r="D52" s="221"/>
      <c r="E52" s="219"/>
      <c r="F52" s="220"/>
      <c r="G52" s="265"/>
      <c r="H52" s="266"/>
      <c r="I52" s="156"/>
      <c r="J52" s="157" t="str">
        <f>G51</f>
        <v>介護職員</v>
      </c>
      <c r="K52" s="156"/>
      <c r="L52" s="157" t="str">
        <f>M51</f>
        <v>A</v>
      </c>
      <c r="M52" s="267"/>
      <c r="N52" s="268"/>
      <c r="O52" s="269"/>
      <c r="P52" s="270"/>
      <c r="Q52" s="270"/>
      <c r="R52" s="266"/>
      <c r="S52" s="204"/>
      <c r="T52" s="205"/>
      <c r="U52" s="205"/>
      <c r="V52" s="205"/>
      <c r="W52" s="206"/>
      <c r="X52" s="180" t="s">
        <v>237</v>
      </c>
      <c r="Y52" s="116"/>
      <c r="Z52" s="181"/>
      <c r="AA52" s="166">
        <f>IF(AA51="","",VLOOKUP(AA51,【記載例】シフト記号表!$C$6:$L$47,10,FALSE))</f>
        <v>8</v>
      </c>
      <c r="AB52" s="167" t="str">
        <f>IF(AB51="","",VLOOKUP(AB51,【記載例】シフト記号表!$C$6:$L$47,10,FALSE))</f>
        <v/>
      </c>
      <c r="AC52" s="167">
        <f>IF(AC51="","",VLOOKUP(AC51,【記載例】シフト記号表!$C$6:$L$47,10,FALSE))</f>
        <v>8</v>
      </c>
      <c r="AD52" s="167">
        <f>IF(AD51="","",VLOOKUP(AD51,【記載例】シフト記号表!$C$6:$L$47,10,FALSE))</f>
        <v>7.9999999999999982</v>
      </c>
      <c r="AE52" s="167">
        <f>IF(AE51="","",VLOOKUP(AE51,【記載例】シフト記号表!$C$6:$L$47,10,FALSE))</f>
        <v>7.9999999999999982</v>
      </c>
      <c r="AF52" s="167">
        <f>IF(AF51="","",VLOOKUP(AF51,【記載例】シフト記号表!$C$6:$L$47,10,FALSE))</f>
        <v>7.9999999999999982</v>
      </c>
      <c r="AG52" s="168" t="str">
        <f>IF(AG51="","",VLOOKUP(AG51,【記載例】シフト記号表!$C$6:$L$47,10,FALSE))</f>
        <v/>
      </c>
      <c r="AH52" s="166">
        <f>IF(AH51="","",VLOOKUP(AH51,【記載例】シフト記号表!$C$6:$L$47,10,FALSE))</f>
        <v>8</v>
      </c>
      <c r="AI52" s="167">
        <f>IF(AI51="","",VLOOKUP(AI51,【記載例】シフト記号表!$C$6:$L$47,10,FALSE))</f>
        <v>8</v>
      </c>
      <c r="AJ52" s="167">
        <f>IF(AJ51="","",VLOOKUP(AJ51,【記載例】シフト記号表!$C$6:$L$47,10,FALSE))</f>
        <v>7.9999999999999982</v>
      </c>
      <c r="AK52" s="167" t="str">
        <f>IF(AK51="","",VLOOKUP(AK51,【記載例】シフト記号表!$C$6:$L$47,10,FALSE))</f>
        <v/>
      </c>
      <c r="AL52" s="167">
        <f>IF(AL51="","",VLOOKUP(AL51,【記載例】シフト記号表!$C$6:$L$47,10,FALSE))</f>
        <v>8</v>
      </c>
      <c r="AM52" s="167">
        <f>IF(AM51="","",VLOOKUP(AM51,【記載例】シフト記号表!$C$6:$L$47,10,FALSE))</f>
        <v>8</v>
      </c>
      <c r="AN52" s="168" t="str">
        <f>IF(AN51="","",VLOOKUP(AN51,【記載例】シフト記号表!$C$6:$L$47,10,FALSE))</f>
        <v/>
      </c>
      <c r="AO52" s="166" t="str">
        <f>IF(AO51="","",VLOOKUP(AO51,【記載例】シフト記号表!$C$6:$L$47,10,FALSE))</f>
        <v/>
      </c>
      <c r="AP52" s="167">
        <f>IF(AP51="","",VLOOKUP(AP51,【記載例】シフト記号表!$C$6:$L$47,10,FALSE))</f>
        <v>8</v>
      </c>
      <c r="AQ52" s="167">
        <f>IF(AQ51="","",VLOOKUP(AQ51,【記載例】シフト記号表!$C$6:$L$47,10,FALSE))</f>
        <v>8</v>
      </c>
      <c r="AR52" s="167">
        <f>IF(AR51="","",VLOOKUP(AR51,【記載例】シフト記号表!$C$6:$L$47,10,FALSE))</f>
        <v>7.9999999999999982</v>
      </c>
      <c r="AS52" s="167" t="str">
        <f>IF(AS51="","",VLOOKUP(AS51,【記載例】シフト記号表!$C$6:$L$47,10,FALSE))</f>
        <v/>
      </c>
      <c r="AT52" s="167">
        <f>IF(AT51="","",VLOOKUP(AT51,【記載例】シフト記号表!$C$6:$L$47,10,FALSE))</f>
        <v>8</v>
      </c>
      <c r="AU52" s="168">
        <f>IF(AU51="","",VLOOKUP(AU51,【記載例】シフト記号表!$C$6:$L$47,10,FALSE))</f>
        <v>8</v>
      </c>
      <c r="AV52" s="166">
        <f>IF(AV51="","",VLOOKUP(AV51,【記載例】シフト記号表!$C$6:$L$47,10,FALSE))</f>
        <v>8</v>
      </c>
      <c r="AW52" s="167" t="str">
        <f>IF(AW51="","",VLOOKUP(AW51,【記載例】シフト記号表!$C$6:$L$47,10,FALSE))</f>
        <v/>
      </c>
      <c r="AX52" s="167">
        <f>IF(AX51="","",VLOOKUP(AX51,【記載例】シフト記号表!$C$6:$L$47,10,FALSE))</f>
        <v>8</v>
      </c>
      <c r="AY52" s="167">
        <f>IF(AY51="","",VLOOKUP(AY51,【記載例】シフト記号表!$C$6:$L$47,10,FALSE))</f>
        <v>8</v>
      </c>
      <c r="AZ52" s="167">
        <f>IF(AZ51="","",VLOOKUP(AZ51,【記載例】シフト記号表!$C$6:$L$47,10,FALSE))</f>
        <v>7.9999999999999982</v>
      </c>
      <c r="BA52" s="167" t="str">
        <f>IF(BA51="","",VLOOKUP(BA51,【記載例】シフト記号表!$C$6:$L$47,10,FALSE))</f>
        <v/>
      </c>
      <c r="BB52" s="168">
        <f>IF(BB51="","",VLOOKUP(BB51,【記載例】シフト記号表!$C$6:$L$47,10,FALSE))</f>
        <v>8</v>
      </c>
      <c r="BC52" s="166" t="str">
        <f>IF(BC51="","",VLOOKUP(BC51,【記載例】シフト記号表!$C$6:$L$47,10,FALSE))</f>
        <v/>
      </c>
      <c r="BD52" s="167" t="str">
        <f>IF(BD51="","",VLOOKUP(BD51,【記載例】シフト記号表!$C$6:$L$47,10,FALSE))</f>
        <v/>
      </c>
      <c r="BE52" s="167" t="str">
        <f>IF(BE51="","",VLOOKUP(BE51,【記載例】シフト記号表!$C$6:$L$47,10,FALSE))</f>
        <v/>
      </c>
      <c r="BF52" s="262">
        <f>IF($BI$3="４週",SUM(AA52:BB52),IF($BI$3="暦月",SUM(AA52:BE52),""))</f>
        <v>160</v>
      </c>
      <c r="BG52" s="263"/>
      <c r="BH52" s="264">
        <f>IF($BI$3="４週",BF52/4,IF($BI$3="暦月",(BF52/($BI$8/7)),""))</f>
        <v>37.333333333333336</v>
      </c>
      <c r="BI52" s="263"/>
      <c r="BJ52" s="201">
        <v>43922</v>
      </c>
      <c r="BK52" s="202"/>
      <c r="BL52" s="202"/>
      <c r="BM52" s="202"/>
      <c r="BN52" s="203"/>
    </row>
    <row r="53" spans="2:66" ht="20.25" customHeight="1" x14ac:dyDescent="0.4">
      <c r="B53" s="214">
        <f>B51+1</f>
        <v>19</v>
      </c>
      <c r="C53" s="216"/>
      <c r="D53" s="218" t="s">
        <v>161</v>
      </c>
      <c r="E53" s="219"/>
      <c r="F53" s="220"/>
      <c r="G53" s="222" t="s">
        <v>104</v>
      </c>
      <c r="H53" s="223"/>
      <c r="I53" s="158"/>
      <c r="J53" s="159"/>
      <c r="K53" s="158"/>
      <c r="L53" s="159"/>
      <c r="M53" s="226" t="s">
        <v>100</v>
      </c>
      <c r="N53" s="227"/>
      <c r="O53" s="230" t="s">
        <v>90</v>
      </c>
      <c r="P53" s="231"/>
      <c r="Q53" s="231"/>
      <c r="R53" s="223"/>
      <c r="S53" s="204" t="s">
        <v>180</v>
      </c>
      <c r="T53" s="205"/>
      <c r="U53" s="205"/>
      <c r="V53" s="205"/>
      <c r="W53" s="206"/>
      <c r="X53" s="111" t="s">
        <v>18</v>
      </c>
      <c r="Y53" s="112"/>
      <c r="Z53" s="113"/>
      <c r="AA53" s="101" t="s">
        <v>233</v>
      </c>
      <c r="AB53" s="102"/>
      <c r="AC53" s="102"/>
      <c r="AD53" s="102" t="s">
        <v>233</v>
      </c>
      <c r="AE53" s="102"/>
      <c r="AF53" s="102" t="s">
        <v>233</v>
      </c>
      <c r="AG53" s="103" t="s">
        <v>233</v>
      </c>
      <c r="AH53" s="101"/>
      <c r="AI53" s="102" t="s">
        <v>233</v>
      </c>
      <c r="AJ53" s="102"/>
      <c r="AK53" s="102"/>
      <c r="AL53" s="102" t="s">
        <v>233</v>
      </c>
      <c r="AM53" s="102" t="s">
        <v>232</v>
      </c>
      <c r="AN53" s="103" t="s">
        <v>232</v>
      </c>
      <c r="AO53" s="101" t="s">
        <v>233</v>
      </c>
      <c r="AP53" s="102"/>
      <c r="AQ53" s="102" t="s">
        <v>233</v>
      </c>
      <c r="AR53" s="102"/>
      <c r="AS53" s="102" t="s">
        <v>233</v>
      </c>
      <c r="AT53" s="102"/>
      <c r="AU53" s="103" t="s">
        <v>232</v>
      </c>
      <c r="AV53" s="101" t="s">
        <v>232</v>
      </c>
      <c r="AW53" s="102" t="s">
        <v>233</v>
      </c>
      <c r="AX53" s="102"/>
      <c r="AY53" s="102" t="s">
        <v>233</v>
      </c>
      <c r="AZ53" s="102"/>
      <c r="BA53" s="102" t="s">
        <v>232</v>
      </c>
      <c r="BB53" s="103"/>
      <c r="BC53" s="101"/>
      <c r="BD53" s="102"/>
      <c r="BE53" s="104"/>
      <c r="BF53" s="207"/>
      <c r="BG53" s="208"/>
      <c r="BH53" s="209"/>
      <c r="BI53" s="210"/>
      <c r="BJ53" s="198"/>
      <c r="BK53" s="199"/>
      <c r="BL53" s="199"/>
      <c r="BM53" s="199"/>
      <c r="BN53" s="200"/>
    </row>
    <row r="54" spans="2:66" ht="20.25" customHeight="1" x14ac:dyDescent="0.4">
      <c r="B54" s="215"/>
      <c r="C54" s="217"/>
      <c r="D54" s="221"/>
      <c r="E54" s="219"/>
      <c r="F54" s="220"/>
      <c r="G54" s="224"/>
      <c r="H54" s="225"/>
      <c r="I54" s="191"/>
      <c r="J54" s="192" t="str">
        <f>G53</f>
        <v>介護職員</v>
      </c>
      <c r="K54" s="191"/>
      <c r="L54" s="192" t="str">
        <f>M53</f>
        <v>C</v>
      </c>
      <c r="M54" s="228"/>
      <c r="N54" s="229"/>
      <c r="O54" s="232"/>
      <c r="P54" s="233"/>
      <c r="Q54" s="233"/>
      <c r="R54" s="225"/>
      <c r="S54" s="204"/>
      <c r="T54" s="205"/>
      <c r="U54" s="205"/>
      <c r="V54" s="205"/>
      <c r="W54" s="206"/>
      <c r="X54" s="180" t="s">
        <v>237</v>
      </c>
      <c r="Y54" s="116"/>
      <c r="Z54" s="181"/>
      <c r="AA54" s="166">
        <f>IF(AA53="","",VLOOKUP(AA53,【記載例】シフト記号表!$C$6:$L$47,10,FALSE))</f>
        <v>8</v>
      </c>
      <c r="AB54" s="167" t="str">
        <f>IF(AB53="","",VLOOKUP(AB53,【記載例】シフト記号表!$C$6:$L$47,10,FALSE))</f>
        <v/>
      </c>
      <c r="AC54" s="167" t="str">
        <f>IF(AC53="","",VLOOKUP(AC53,【記載例】シフト記号表!$C$6:$L$47,10,FALSE))</f>
        <v/>
      </c>
      <c r="AD54" s="167">
        <f>IF(AD53="","",VLOOKUP(AD53,【記載例】シフト記号表!$C$6:$L$47,10,FALSE))</f>
        <v>8</v>
      </c>
      <c r="AE54" s="167" t="str">
        <f>IF(AE53="","",VLOOKUP(AE53,【記載例】シフト記号表!$C$6:$L$47,10,FALSE))</f>
        <v/>
      </c>
      <c r="AF54" s="167">
        <f>IF(AF53="","",VLOOKUP(AF53,【記載例】シフト記号表!$C$6:$L$47,10,FALSE))</f>
        <v>8</v>
      </c>
      <c r="AG54" s="168">
        <f>IF(AG53="","",VLOOKUP(AG53,【記載例】シフト記号表!$C$6:$L$47,10,FALSE))</f>
        <v>8</v>
      </c>
      <c r="AH54" s="166" t="str">
        <f>IF(AH53="","",VLOOKUP(AH53,【記載例】シフト記号表!$C$6:$L$47,10,FALSE))</f>
        <v/>
      </c>
      <c r="AI54" s="167">
        <f>IF(AI53="","",VLOOKUP(AI53,【記載例】シフト記号表!$C$6:$L$47,10,FALSE))</f>
        <v>8</v>
      </c>
      <c r="AJ54" s="167" t="str">
        <f>IF(AJ53="","",VLOOKUP(AJ53,【記載例】シフト記号表!$C$6:$L$47,10,FALSE))</f>
        <v/>
      </c>
      <c r="AK54" s="167" t="str">
        <f>IF(AK53="","",VLOOKUP(AK53,【記載例】シフト記号表!$C$6:$L$47,10,FALSE))</f>
        <v/>
      </c>
      <c r="AL54" s="167">
        <f>IF(AL53="","",VLOOKUP(AL53,【記載例】シフト記号表!$C$6:$L$47,10,FALSE))</f>
        <v>8</v>
      </c>
      <c r="AM54" s="167">
        <f>IF(AM53="","",VLOOKUP(AM53,【記載例】シフト記号表!$C$6:$L$47,10,FALSE))</f>
        <v>7.9999999999999982</v>
      </c>
      <c r="AN54" s="168">
        <f>IF(AN53="","",VLOOKUP(AN53,【記載例】シフト記号表!$C$6:$L$47,10,FALSE))</f>
        <v>7.9999999999999982</v>
      </c>
      <c r="AO54" s="166">
        <f>IF(AO53="","",VLOOKUP(AO53,【記載例】シフト記号表!$C$6:$L$47,10,FALSE))</f>
        <v>8</v>
      </c>
      <c r="AP54" s="167" t="str">
        <f>IF(AP53="","",VLOOKUP(AP53,【記載例】シフト記号表!$C$6:$L$47,10,FALSE))</f>
        <v/>
      </c>
      <c r="AQ54" s="167">
        <f>IF(AQ53="","",VLOOKUP(AQ53,【記載例】シフト記号表!$C$6:$L$47,10,FALSE))</f>
        <v>8</v>
      </c>
      <c r="AR54" s="167" t="str">
        <f>IF(AR53="","",VLOOKUP(AR53,【記載例】シフト記号表!$C$6:$L$47,10,FALSE))</f>
        <v/>
      </c>
      <c r="AS54" s="167">
        <f>IF(AS53="","",VLOOKUP(AS53,【記載例】シフト記号表!$C$6:$L$47,10,FALSE))</f>
        <v>8</v>
      </c>
      <c r="AT54" s="167" t="str">
        <f>IF(AT53="","",VLOOKUP(AT53,【記載例】シフト記号表!$C$6:$L$47,10,FALSE))</f>
        <v/>
      </c>
      <c r="AU54" s="168">
        <f>IF(AU53="","",VLOOKUP(AU53,【記載例】シフト記号表!$C$6:$L$47,10,FALSE))</f>
        <v>7.9999999999999982</v>
      </c>
      <c r="AV54" s="166">
        <f>IF(AV53="","",VLOOKUP(AV53,【記載例】シフト記号表!$C$6:$L$47,10,FALSE))</f>
        <v>7.9999999999999982</v>
      </c>
      <c r="AW54" s="167">
        <f>IF(AW53="","",VLOOKUP(AW53,【記載例】シフト記号表!$C$6:$L$47,10,FALSE))</f>
        <v>8</v>
      </c>
      <c r="AX54" s="167" t="str">
        <f>IF(AX53="","",VLOOKUP(AX53,【記載例】シフト記号表!$C$6:$L$47,10,FALSE))</f>
        <v/>
      </c>
      <c r="AY54" s="167">
        <f>IF(AY53="","",VLOOKUP(AY53,【記載例】シフト記号表!$C$6:$L$47,10,FALSE))</f>
        <v>8</v>
      </c>
      <c r="AZ54" s="167" t="str">
        <f>IF(AZ53="","",VLOOKUP(AZ53,【記載例】シフト記号表!$C$6:$L$47,10,FALSE))</f>
        <v/>
      </c>
      <c r="BA54" s="167">
        <f>IF(BA53="","",VLOOKUP(BA53,【記載例】シフト記号表!$C$6:$L$47,10,FALSE))</f>
        <v>7.9999999999999982</v>
      </c>
      <c r="BB54" s="168" t="str">
        <f>IF(BB53="","",VLOOKUP(BB53,【記載例】シフト記号表!$C$6:$L$47,10,FALSE))</f>
        <v/>
      </c>
      <c r="BC54" s="166" t="str">
        <f>IF(BC53="","",VLOOKUP(BC53,【記載例】シフト記号表!$C$6:$L$47,10,FALSE))</f>
        <v/>
      </c>
      <c r="BD54" s="167" t="str">
        <f>IF(BD53="","",VLOOKUP(BD53,【記載例】シフト記号表!$C$6:$L$47,10,FALSE))</f>
        <v/>
      </c>
      <c r="BE54" s="167" t="str">
        <f>IF(BE53="","",VLOOKUP(BE53,【記載例】シフト記号表!$C$6:$L$47,10,FALSE))</f>
        <v/>
      </c>
      <c r="BF54" s="211">
        <f>IF($BI$3="４週",SUM(AA54:BB54),IF($BI$3="暦月",SUM(AA54:BE54),""))</f>
        <v>128</v>
      </c>
      <c r="BG54" s="212"/>
      <c r="BH54" s="213">
        <f>IF($BI$3="４週",BF54/4,IF($BI$3="暦月",(BF54/($BI$8/7)),""))</f>
        <v>29.866666666666667</v>
      </c>
      <c r="BI54" s="212"/>
      <c r="BJ54" s="201">
        <v>43922</v>
      </c>
      <c r="BK54" s="202"/>
      <c r="BL54" s="202"/>
      <c r="BM54" s="202"/>
      <c r="BN54" s="203"/>
    </row>
    <row r="55" spans="2:66" ht="20.25" customHeight="1" x14ac:dyDescent="0.4">
      <c r="B55" s="49"/>
      <c r="C55" s="49"/>
      <c r="D55" s="49"/>
      <c r="E55" s="49"/>
      <c r="F55" s="49"/>
      <c r="G55" s="65"/>
      <c r="H55" s="65"/>
      <c r="I55" s="65"/>
      <c r="J55" s="65"/>
      <c r="K55" s="65"/>
      <c r="L55" s="65"/>
      <c r="M55" s="66"/>
      <c r="N55" s="66"/>
      <c r="O55" s="65"/>
      <c r="P55" s="65"/>
      <c r="Q55" s="65"/>
      <c r="R55" s="65"/>
      <c r="S55" s="67"/>
      <c r="T55" s="67"/>
      <c r="U55" s="67"/>
      <c r="V55" s="68"/>
      <c r="W55" s="68"/>
      <c r="X55" s="68"/>
      <c r="Y55" s="69"/>
      <c r="Z55" s="70"/>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2"/>
      <c r="BI55" s="72"/>
      <c r="BJ55" s="67"/>
      <c r="BK55" s="67"/>
      <c r="BL55" s="67"/>
      <c r="BM55" s="67"/>
      <c r="BN55" s="67"/>
    </row>
    <row r="56" spans="2:66" ht="20.25" customHeight="1" x14ac:dyDescent="0.4">
      <c r="B56" s="49"/>
      <c r="C56" s="49"/>
      <c r="D56" s="49"/>
      <c r="E56" s="49"/>
      <c r="F56" s="49"/>
      <c r="G56" s="65"/>
      <c r="H56" s="65"/>
      <c r="I56" s="65"/>
      <c r="J56" s="65"/>
      <c r="K56" s="65"/>
      <c r="L56" s="65"/>
      <c r="M56" s="117"/>
      <c r="N56" s="118" t="s">
        <v>290</v>
      </c>
      <c r="O56" s="118"/>
      <c r="P56" s="118"/>
      <c r="Q56" s="118"/>
      <c r="R56" s="118"/>
      <c r="S56" s="118"/>
      <c r="T56" s="118"/>
      <c r="U56" s="118"/>
      <c r="V56" s="118"/>
      <c r="W56" s="118"/>
      <c r="X56" s="119"/>
      <c r="Y56" s="118"/>
      <c r="Z56" s="118"/>
      <c r="AA56" s="118"/>
      <c r="AB56" s="118"/>
      <c r="AC56" s="118"/>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120"/>
      <c r="BC56" s="120"/>
      <c r="BD56" s="120"/>
      <c r="BE56" s="120"/>
      <c r="BF56" s="120"/>
      <c r="BG56" s="120"/>
      <c r="BH56" s="121"/>
      <c r="BI56" s="72"/>
      <c r="BJ56" s="67"/>
      <c r="BK56" s="67"/>
      <c r="BL56" s="67"/>
      <c r="BM56" s="67"/>
      <c r="BN56" s="67"/>
    </row>
    <row r="57" spans="2:66" ht="20.25" customHeight="1" x14ac:dyDescent="0.4">
      <c r="B57" s="49"/>
      <c r="C57" s="49"/>
      <c r="D57" s="49"/>
      <c r="E57" s="49"/>
      <c r="F57" s="49"/>
      <c r="G57" s="65"/>
      <c r="H57" s="65"/>
      <c r="I57" s="65"/>
      <c r="J57" s="65"/>
      <c r="K57" s="65"/>
      <c r="L57" s="65"/>
      <c r="M57" s="117"/>
      <c r="N57" s="118"/>
      <c r="O57" s="118" t="s">
        <v>140</v>
      </c>
      <c r="P57" s="118"/>
      <c r="Q57" s="118"/>
      <c r="R57" s="118"/>
      <c r="S57" s="118"/>
      <c r="T57" s="118"/>
      <c r="U57" s="118"/>
      <c r="V57" s="118"/>
      <c r="W57" s="118"/>
      <c r="X57" s="119"/>
      <c r="Y57" s="118"/>
      <c r="Z57" s="118"/>
      <c r="AA57" s="118"/>
      <c r="AB57" s="118"/>
      <c r="AC57" s="118"/>
      <c r="AD57" s="120"/>
      <c r="AE57" s="118" t="s">
        <v>151</v>
      </c>
      <c r="AF57" s="118"/>
      <c r="AG57" s="118"/>
      <c r="AH57" s="118"/>
      <c r="AI57" s="118"/>
      <c r="AJ57" s="118"/>
      <c r="AK57" s="118"/>
      <c r="AL57" s="118"/>
      <c r="AM57" s="118"/>
      <c r="AN57" s="119"/>
      <c r="AO57" s="118"/>
      <c r="AP57" s="118"/>
      <c r="AQ57" s="118"/>
      <c r="AR57" s="118"/>
      <c r="AS57" s="120"/>
      <c r="AT57" s="120"/>
      <c r="AU57" s="118" t="s">
        <v>152</v>
      </c>
      <c r="AV57" s="120"/>
      <c r="AW57" s="120"/>
      <c r="AX57" s="120"/>
      <c r="AY57" s="120"/>
      <c r="AZ57" s="120"/>
      <c r="BA57" s="120"/>
      <c r="BB57" s="120"/>
      <c r="BC57" s="120"/>
      <c r="BD57" s="120"/>
      <c r="BE57" s="120"/>
      <c r="BF57" s="120"/>
      <c r="BG57" s="120"/>
      <c r="BH57" s="121"/>
      <c r="BI57" s="72"/>
      <c r="BJ57" s="256"/>
      <c r="BK57" s="256"/>
      <c r="BL57" s="256"/>
      <c r="BM57" s="256"/>
      <c r="BN57" s="67"/>
    </row>
    <row r="58" spans="2:66" ht="20.25" customHeight="1" x14ac:dyDescent="0.4">
      <c r="B58" s="49"/>
      <c r="C58" s="49"/>
      <c r="D58" s="49"/>
      <c r="E58" s="49"/>
      <c r="F58" s="49"/>
      <c r="G58" s="65"/>
      <c r="H58" s="65"/>
      <c r="I58" s="65"/>
      <c r="J58" s="65"/>
      <c r="K58" s="65"/>
      <c r="L58" s="65"/>
      <c r="M58" s="117"/>
      <c r="N58" s="118"/>
      <c r="O58" s="234" t="s">
        <v>132</v>
      </c>
      <c r="P58" s="234"/>
      <c r="Q58" s="234" t="s">
        <v>133</v>
      </c>
      <c r="R58" s="234"/>
      <c r="S58" s="234"/>
      <c r="T58" s="234"/>
      <c r="U58" s="118"/>
      <c r="V58" s="257" t="s">
        <v>134</v>
      </c>
      <c r="W58" s="257"/>
      <c r="X58" s="257"/>
      <c r="Y58" s="257"/>
      <c r="Z58" s="122"/>
      <c r="AA58" s="123" t="s">
        <v>135</v>
      </c>
      <c r="AB58" s="123"/>
      <c r="AC58" s="2"/>
      <c r="AD58" s="120"/>
      <c r="AE58" s="234" t="s">
        <v>132</v>
      </c>
      <c r="AF58" s="234"/>
      <c r="AG58" s="234" t="s">
        <v>133</v>
      </c>
      <c r="AH58" s="234"/>
      <c r="AI58" s="234"/>
      <c r="AJ58" s="234"/>
      <c r="AK58" s="118"/>
      <c r="AL58" s="257" t="s">
        <v>134</v>
      </c>
      <c r="AM58" s="257"/>
      <c r="AN58" s="257"/>
      <c r="AO58" s="257"/>
      <c r="AP58" s="122"/>
      <c r="AQ58" s="123" t="s">
        <v>135</v>
      </c>
      <c r="AR58" s="123"/>
      <c r="AS58" s="120"/>
      <c r="AT58" s="120"/>
      <c r="AU58" s="120"/>
      <c r="AV58" s="120"/>
      <c r="AW58" s="120"/>
      <c r="AX58" s="120"/>
      <c r="AY58" s="120"/>
      <c r="AZ58" s="120"/>
      <c r="BA58" s="120"/>
      <c r="BB58" s="120"/>
      <c r="BC58" s="120"/>
      <c r="BD58" s="120"/>
      <c r="BE58" s="120"/>
      <c r="BF58" s="120"/>
      <c r="BG58" s="120"/>
      <c r="BH58" s="121"/>
      <c r="BI58" s="72"/>
      <c r="BJ58" s="258"/>
      <c r="BK58" s="258"/>
      <c r="BL58" s="258"/>
      <c r="BM58" s="258"/>
      <c r="BN58" s="67"/>
    </row>
    <row r="59" spans="2:66" ht="20.25" customHeight="1" x14ac:dyDescent="0.4">
      <c r="B59" s="49"/>
      <c r="C59" s="49"/>
      <c r="D59" s="49"/>
      <c r="E59" s="49"/>
      <c r="F59" s="49"/>
      <c r="G59" s="65"/>
      <c r="H59" s="65"/>
      <c r="I59" s="65"/>
      <c r="J59" s="65"/>
      <c r="K59" s="65"/>
      <c r="L59" s="65"/>
      <c r="M59" s="117"/>
      <c r="N59" s="118"/>
      <c r="O59" s="235"/>
      <c r="P59" s="235"/>
      <c r="Q59" s="235" t="s">
        <v>136</v>
      </c>
      <c r="R59" s="235"/>
      <c r="S59" s="235" t="s">
        <v>137</v>
      </c>
      <c r="T59" s="235"/>
      <c r="U59" s="118"/>
      <c r="V59" s="235" t="s">
        <v>136</v>
      </c>
      <c r="W59" s="235"/>
      <c r="X59" s="235" t="s">
        <v>137</v>
      </c>
      <c r="Y59" s="235"/>
      <c r="Z59" s="122"/>
      <c r="AA59" s="123" t="s">
        <v>138</v>
      </c>
      <c r="AB59" s="123"/>
      <c r="AC59" s="2"/>
      <c r="AD59" s="120"/>
      <c r="AE59" s="235"/>
      <c r="AF59" s="235"/>
      <c r="AG59" s="235" t="s">
        <v>136</v>
      </c>
      <c r="AH59" s="235"/>
      <c r="AI59" s="235" t="s">
        <v>137</v>
      </c>
      <c r="AJ59" s="235"/>
      <c r="AK59" s="118"/>
      <c r="AL59" s="235" t="s">
        <v>136</v>
      </c>
      <c r="AM59" s="235"/>
      <c r="AN59" s="235" t="s">
        <v>137</v>
      </c>
      <c r="AO59" s="235"/>
      <c r="AP59" s="122"/>
      <c r="AQ59" s="123" t="s">
        <v>138</v>
      </c>
      <c r="AR59" s="123"/>
      <c r="AS59" s="120"/>
      <c r="AT59" s="120"/>
      <c r="AU59" s="124" t="s">
        <v>154</v>
      </c>
      <c r="AV59" s="124"/>
      <c r="AW59" s="124"/>
      <c r="AX59" s="124"/>
      <c r="AY59" s="122"/>
      <c r="AZ59" s="123" t="s">
        <v>155</v>
      </c>
      <c r="BA59" s="124"/>
      <c r="BB59" s="124"/>
      <c r="BC59" s="124"/>
      <c r="BD59" s="122"/>
      <c r="BE59" s="235" t="s">
        <v>139</v>
      </c>
      <c r="BF59" s="235"/>
      <c r="BG59" s="235"/>
      <c r="BH59" s="235"/>
      <c r="BI59" s="72"/>
      <c r="BJ59" s="261"/>
      <c r="BK59" s="261"/>
      <c r="BL59" s="261"/>
      <c r="BM59" s="261"/>
      <c r="BN59" s="67"/>
    </row>
    <row r="60" spans="2:66" ht="20.25" customHeight="1" x14ac:dyDescent="0.4">
      <c r="B60" s="49"/>
      <c r="C60" s="49"/>
      <c r="D60" s="49"/>
      <c r="E60" s="49"/>
      <c r="F60" s="49"/>
      <c r="G60" s="65"/>
      <c r="H60" s="65"/>
      <c r="I60" s="65"/>
      <c r="J60" s="65"/>
      <c r="K60" s="65"/>
      <c r="L60" s="65"/>
      <c r="M60" s="117"/>
      <c r="N60" s="118"/>
      <c r="O60" s="236" t="s">
        <v>6</v>
      </c>
      <c r="P60" s="236"/>
      <c r="Q60" s="246">
        <f>SUMIFS($BF$17:$BF$54,$J$17:$J$54,"看護職員",$L$17:$L$54,"A")</f>
        <v>320</v>
      </c>
      <c r="R60" s="246"/>
      <c r="S60" s="247">
        <f>SUMIFS($BH$17:$BH$54,$J$17:$J$54,"看護職員",$L$17:$L$54,"A")</f>
        <v>74.666666666666671</v>
      </c>
      <c r="T60" s="247"/>
      <c r="U60" s="132"/>
      <c r="V60" s="252">
        <v>0</v>
      </c>
      <c r="W60" s="252"/>
      <c r="X60" s="252">
        <v>0</v>
      </c>
      <c r="Y60" s="252"/>
      <c r="Z60" s="133"/>
      <c r="AA60" s="254">
        <v>2</v>
      </c>
      <c r="AB60" s="255"/>
      <c r="AC60" s="2"/>
      <c r="AD60" s="120"/>
      <c r="AE60" s="236" t="s">
        <v>6</v>
      </c>
      <c r="AF60" s="236"/>
      <c r="AG60" s="246">
        <f>SUMIFS($BF$17:$BF$54,$J$17:$J$54,"介護職員",$L$17:$L$54,"A")</f>
        <v>1280</v>
      </c>
      <c r="AH60" s="246"/>
      <c r="AI60" s="247">
        <f>SUMIFS($BH$17:$BH$54,$J$17:$J$54,"介護職員",$L$17:$L$54,"A")</f>
        <v>298.66666666666669</v>
      </c>
      <c r="AJ60" s="247"/>
      <c r="AK60" s="132"/>
      <c r="AL60" s="252">
        <v>0</v>
      </c>
      <c r="AM60" s="252"/>
      <c r="AN60" s="252">
        <v>0</v>
      </c>
      <c r="AO60" s="252"/>
      <c r="AP60" s="133"/>
      <c r="AQ60" s="254">
        <v>16</v>
      </c>
      <c r="AR60" s="255"/>
      <c r="AS60" s="120"/>
      <c r="AT60" s="120"/>
      <c r="AU60" s="259">
        <f>Y74</f>
        <v>2.5</v>
      </c>
      <c r="AV60" s="236"/>
      <c r="AW60" s="236"/>
      <c r="AX60" s="236"/>
      <c r="AY60" s="125" t="s">
        <v>153</v>
      </c>
      <c r="AZ60" s="259">
        <f>AO74</f>
        <v>19.2</v>
      </c>
      <c r="BA60" s="260"/>
      <c r="BB60" s="260"/>
      <c r="BC60" s="260"/>
      <c r="BD60" s="125" t="s">
        <v>147</v>
      </c>
      <c r="BE60" s="238">
        <f>ROUNDDOWN(AU60+AZ60,1)</f>
        <v>21.7</v>
      </c>
      <c r="BF60" s="238"/>
      <c r="BG60" s="238"/>
      <c r="BH60" s="238"/>
      <c r="BI60" s="72"/>
      <c r="BJ60" s="75"/>
      <c r="BK60" s="75"/>
      <c r="BL60" s="75"/>
      <c r="BM60" s="75"/>
      <c r="BN60" s="67"/>
    </row>
    <row r="61" spans="2:66" ht="20.25" customHeight="1" x14ac:dyDescent="0.4">
      <c r="B61" s="49"/>
      <c r="C61" s="49"/>
      <c r="D61" s="49"/>
      <c r="E61" s="49"/>
      <c r="F61" s="49"/>
      <c r="G61" s="65"/>
      <c r="H61" s="65"/>
      <c r="I61" s="65"/>
      <c r="J61" s="65"/>
      <c r="K61" s="65"/>
      <c r="L61" s="65"/>
      <c r="M61" s="117"/>
      <c r="N61" s="118"/>
      <c r="O61" s="236" t="s">
        <v>7</v>
      </c>
      <c r="P61" s="236"/>
      <c r="Q61" s="246">
        <f>SUMIFS($BF$17:$BF$54,$J$17:$J$54,"看護職員",$L$17:$L$54,"B")</f>
        <v>79.999999999999986</v>
      </c>
      <c r="R61" s="246"/>
      <c r="S61" s="247">
        <f>SUMIFS($BH$17:$BH$54,$J$17:$J$54,"看護職員",$L$17:$L$54,"B")</f>
        <v>18.666666666666664</v>
      </c>
      <c r="T61" s="247"/>
      <c r="U61" s="132"/>
      <c r="V61" s="252">
        <v>80</v>
      </c>
      <c r="W61" s="252"/>
      <c r="X61" s="252">
        <v>20</v>
      </c>
      <c r="Y61" s="252"/>
      <c r="Z61" s="133"/>
      <c r="AA61" s="254">
        <v>0</v>
      </c>
      <c r="AB61" s="255"/>
      <c r="AC61" s="2"/>
      <c r="AD61" s="120"/>
      <c r="AE61" s="236" t="s">
        <v>7</v>
      </c>
      <c r="AF61" s="236"/>
      <c r="AG61" s="246">
        <f>SUMIFS($BF$17:$BF$54,$J$17:$J$54,"介護職員",$L$17:$L$54,"B")</f>
        <v>0</v>
      </c>
      <c r="AH61" s="246"/>
      <c r="AI61" s="247">
        <f>SUMIFS($BH$17:$BH$54,$J$17:$J$54,"介護職員",$L$17:$L$54,"B")</f>
        <v>0</v>
      </c>
      <c r="AJ61" s="247"/>
      <c r="AK61" s="132"/>
      <c r="AL61" s="252">
        <v>0</v>
      </c>
      <c r="AM61" s="252"/>
      <c r="AN61" s="252">
        <v>0</v>
      </c>
      <c r="AO61" s="252"/>
      <c r="AP61" s="133"/>
      <c r="AQ61" s="254">
        <v>0</v>
      </c>
      <c r="AR61" s="255"/>
      <c r="AS61" s="120"/>
      <c r="AT61" s="120"/>
      <c r="AU61" s="120"/>
      <c r="AV61" s="120"/>
      <c r="AW61" s="120"/>
      <c r="AX61" s="120"/>
      <c r="AY61" s="120"/>
      <c r="AZ61" s="120"/>
      <c r="BA61" s="120"/>
      <c r="BB61" s="120"/>
      <c r="BC61" s="120"/>
      <c r="BD61" s="120"/>
      <c r="BE61" s="120"/>
      <c r="BF61" s="120"/>
      <c r="BG61" s="120"/>
      <c r="BH61" s="121"/>
      <c r="BI61" s="72"/>
      <c r="BJ61" s="67"/>
      <c r="BK61" s="67"/>
      <c r="BL61" s="67"/>
      <c r="BM61" s="67"/>
      <c r="BN61" s="67"/>
    </row>
    <row r="62" spans="2:66" ht="20.25" customHeight="1" x14ac:dyDescent="0.4">
      <c r="B62" s="49"/>
      <c r="C62" s="49"/>
      <c r="D62" s="49"/>
      <c r="E62" s="49"/>
      <c r="F62" s="49"/>
      <c r="G62" s="65"/>
      <c r="H62" s="65"/>
      <c r="I62" s="65"/>
      <c r="J62" s="65"/>
      <c r="K62" s="65"/>
      <c r="L62" s="65"/>
      <c r="M62" s="117"/>
      <c r="N62" s="118"/>
      <c r="O62" s="236" t="s">
        <v>8</v>
      </c>
      <c r="P62" s="236"/>
      <c r="Q62" s="246">
        <f>SUMIFS($BF$17:$BF$54,$J$17:$J$54,"看護職員",$L$17:$L$54,"C")</f>
        <v>0</v>
      </c>
      <c r="R62" s="246"/>
      <c r="S62" s="247">
        <f>SUMIFS($BH$17:$BH$54,$J$17:$J$54,"看護職員",$L$17:$L$54,"C")</f>
        <v>0</v>
      </c>
      <c r="T62" s="247"/>
      <c r="U62" s="132"/>
      <c r="V62" s="252">
        <v>0</v>
      </c>
      <c r="W62" s="252"/>
      <c r="X62" s="253">
        <v>0</v>
      </c>
      <c r="Y62" s="253"/>
      <c r="Z62" s="133"/>
      <c r="AA62" s="250" t="s">
        <v>36</v>
      </c>
      <c r="AB62" s="251"/>
      <c r="AC62" s="2"/>
      <c r="AD62" s="120"/>
      <c r="AE62" s="236" t="s">
        <v>8</v>
      </c>
      <c r="AF62" s="236"/>
      <c r="AG62" s="246">
        <f>SUMIFS($BF$17:$BF$54,$J$17:$J$54,"介護職員",$L$17:$L$54,"C")</f>
        <v>256</v>
      </c>
      <c r="AH62" s="246"/>
      <c r="AI62" s="247">
        <f>SUMIFS($BH$17:$BH$54,$J$17:$J$54,"介護職員",$L$17:$L$54,"C")</f>
        <v>59.733333333333334</v>
      </c>
      <c r="AJ62" s="247"/>
      <c r="AK62" s="132"/>
      <c r="AL62" s="252">
        <v>512</v>
      </c>
      <c r="AM62" s="252"/>
      <c r="AN62" s="253">
        <v>128</v>
      </c>
      <c r="AO62" s="253"/>
      <c r="AP62" s="133"/>
      <c r="AQ62" s="250" t="s">
        <v>36</v>
      </c>
      <c r="AR62" s="251"/>
      <c r="AS62" s="120"/>
      <c r="AT62" s="120"/>
      <c r="AU62" s="120"/>
      <c r="AV62" s="120"/>
      <c r="AW62" s="120"/>
      <c r="AX62" s="120"/>
      <c r="AY62" s="120"/>
      <c r="AZ62" s="120"/>
      <c r="BA62" s="120"/>
      <c r="BB62" s="120"/>
      <c r="BC62" s="120"/>
      <c r="BD62" s="120"/>
      <c r="BE62" s="120"/>
      <c r="BF62" s="120"/>
      <c r="BG62" s="120"/>
      <c r="BH62" s="121"/>
      <c r="BI62" s="72"/>
      <c r="BJ62" s="67"/>
      <c r="BK62" s="67"/>
      <c r="BL62" s="67"/>
      <c r="BM62" s="67"/>
      <c r="BN62" s="67"/>
    </row>
    <row r="63" spans="2:66" ht="20.25" customHeight="1" x14ac:dyDescent="0.4">
      <c r="B63" s="49"/>
      <c r="C63" s="49"/>
      <c r="D63" s="49"/>
      <c r="E63" s="49"/>
      <c r="F63" s="49"/>
      <c r="G63" s="65"/>
      <c r="H63" s="65"/>
      <c r="I63" s="65"/>
      <c r="J63" s="65"/>
      <c r="K63" s="65"/>
      <c r="L63" s="65"/>
      <c r="M63" s="117"/>
      <c r="N63" s="118"/>
      <c r="O63" s="236" t="s">
        <v>9</v>
      </c>
      <c r="P63" s="236"/>
      <c r="Q63" s="246">
        <f>SUMIFS($BF$17:$BF$54,$J$17:$J$54,"看護職員",$L$17:$L$54,"D")</f>
        <v>0</v>
      </c>
      <c r="R63" s="246"/>
      <c r="S63" s="247">
        <f>SUMIFS($BH$17:$BH$54,$J$17:$J$54,"看護職員",$L$17:$L$54,"D")</f>
        <v>0</v>
      </c>
      <c r="T63" s="247"/>
      <c r="U63" s="132"/>
      <c r="V63" s="252">
        <v>0</v>
      </c>
      <c r="W63" s="252"/>
      <c r="X63" s="253">
        <v>0</v>
      </c>
      <c r="Y63" s="253"/>
      <c r="Z63" s="133"/>
      <c r="AA63" s="250" t="s">
        <v>36</v>
      </c>
      <c r="AB63" s="251"/>
      <c r="AC63" s="2"/>
      <c r="AD63" s="120"/>
      <c r="AE63" s="236" t="s">
        <v>9</v>
      </c>
      <c r="AF63" s="236"/>
      <c r="AG63" s="246">
        <f>SUMIFS($BF$17:$BF$54,$J$17:$J$54,"介護職員",$L$17:$L$54,"D")</f>
        <v>0</v>
      </c>
      <c r="AH63" s="246"/>
      <c r="AI63" s="247">
        <f>SUMIFS($BH$17:$BH$54,$J$17:$J$54,"介護職員",$L$17:$L$54,"D")</f>
        <v>0</v>
      </c>
      <c r="AJ63" s="247"/>
      <c r="AK63" s="132"/>
      <c r="AL63" s="252">
        <v>0</v>
      </c>
      <c r="AM63" s="252"/>
      <c r="AN63" s="253">
        <v>0</v>
      </c>
      <c r="AO63" s="253"/>
      <c r="AP63" s="133"/>
      <c r="AQ63" s="250" t="s">
        <v>36</v>
      </c>
      <c r="AR63" s="251"/>
      <c r="AS63" s="120"/>
      <c r="AT63" s="120"/>
      <c r="AU63" s="118" t="s">
        <v>156</v>
      </c>
      <c r="AV63" s="118"/>
      <c r="AW63" s="118"/>
      <c r="AX63" s="118"/>
      <c r="AY63" s="118"/>
      <c r="AZ63" s="118"/>
      <c r="BA63" s="120"/>
      <c r="BB63" s="120"/>
      <c r="BC63" s="120"/>
      <c r="BD63" s="120"/>
      <c r="BE63" s="120"/>
      <c r="BF63" s="120"/>
      <c r="BG63" s="120"/>
      <c r="BH63" s="121"/>
      <c r="BI63" s="72"/>
      <c r="BJ63" s="67"/>
      <c r="BK63" s="67"/>
      <c r="BL63" s="67"/>
      <c r="BM63" s="67"/>
      <c r="BN63" s="67"/>
    </row>
    <row r="64" spans="2:66" ht="20.25" customHeight="1" x14ac:dyDescent="0.4">
      <c r="B64" s="49"/>
      <c r="C64" s="49"/>
      <c r="D64" s="49"/>
      <c r="E64" s="49"/>
      <c r="F64" s="49"/>
      <c r="G64" s="65"/>
      <c r="H64" s="65"/>
      <c r="I64" s="65"/>
      <c r="J64" s="65"/>
      <c r="K64" s="65"/>
      <c r="L64" s="65"/>
      <c r="M64" s="117"/>
      <c r="N64" s="118"/>
      <c r="O64" s="236" t="s">
        <v>139</v>
      </c>
      <c r="P64" s="236"/>
      <c r="Q64" s="246">
        <f>SUM(Q60:R63)</f>
        <v>400</v>
      </c>
      <c r="R64" s="246"/>
      <c r="S64" s="247">
        <f>SUM(S60:T63)</f>
        <v>93.333333333333343</v>
      </c>
      <c r="T64" s="247"/>
      <c r="U64" s="132"/>
      <c r="V64" s="246">
        <f>SUM(V60:W63)</f>
        <v>80</v>
      </c>
      <c r="W64" s="246"/>
      <c r="X64" s="247">
        <f>SUM(X60:Y63)</f>
        <v>20</v>
      </c>
      <c r="Y64" s="247"/>
      <c r="Z64" s="133"/>
      <c r="AA64" s="248">
        <f>SUM(AA60:AB61)</f>
        <v>2</v>
      </c>
      <c r="AB64" s="249"/>
      <c r="AC64" s="2"/>
      <c r="AD64" s="120"/>
      <c r="AE64" s="236" t="s">
        <v>139</v>
      </c>
      <c r="AF64" s="236"/>
      <c r="AG64" s="246">
        <f>SUM(AG60:AH63)</f>
        <v>1536</v>
      </c>
      <c r="AH64" s="246"/>
      <c r="AI64" s="247">
        <f>SUM(AI60:AJ63)</f>
        <v>358.40000000000003</v>
      </c>
      <c r="AJ64" s="247"/>
      <c r="AK64" s="132"/>
      <c r="AL64" s="246">
        <f>SUM(AL60:AM63)</f>
        <v>512</v>
      </c>
      <c r="AM64" s="246"/>
      <c r="AN64" s="247">
        <f>SUM(AN60:AO63)</f>
        <v>128</v>
      </c>
      <c r="AO64" s="247"/>
      <c r="AP64" s="133"/>
      <c r="AQ64" s="248">
        <f>SUM(AQ60:AR61)</f>
        <v>16</v>
      </c>
      <c r="AR64" s="249"/>
      <c r="AS64" s="120"/>
      <c r="AT64" s="120"/>
      <c r="AU64" s="236" t="s">
        <v>4</v>
      </c>
      <c r="AV64" s="236"/>
      <c r="AW64" s="236" t="s">
        <v>5</v>
      </c>
      <c r="AX64" s="236"/>
      <c r="AY64" s="236"/>
      <c r="AZ64" s="236"/>
      <c r="BA64" s="120"/>
      <c r="BB64" s="120"/>
      <c r="BC64" s="120"/>
      <c r="BD64" s="120"/>
      <c r="BE64" s="120"/>
      <c r="BF64" s="120"/>
      <c r="BG64" s="120"/>
      <c r="BH64" s="121"/>
      <c r="BI64" s="72"/>
      <c r="BJ64" s="67"/>
      <c r="BK64" s="67"/>
      <c r="BL64" s="67"/>
      <c r="BM64" s="67"/>
      <c r="BN64" s="67"/>
    </row>
    <row r="65" spans="2:66" ht="20.25" customHeight="1" x14ac:dyDescent="0.4">
      <c r="B65" s="49"/>
      <c r="C65" s="49"/>
      <c r="D65" s="49"/>
      <c r="E65" s="49"/>
      <c r="F65" s="49"/>
      <c r="G65" s="65"/>
      <c r="H65" s="65"/>
      <c r="I65" s="65"/>
      <c r="J65" s="65"/>
      <c r="K65" s="65"/>
      <c r="L65" s="65"/>
      <c r="M65" s="117"/>
      <c r="N65" s="117"/>
      <c r="O65" s="126"/>
      <c r="P65" s="126"/>
      <c r="Q65" s="126"/>
      <c r="R65" s="126"/>
      <c r="S65" s="127"/>
      <c r="T65" s="127"/>
      <c r="U65" s="127"/>
      <c r="V65" s="128"/>
      <c r="W65" s="128"/>
      <c r="X65" s="128"/>
      <c r="Y65" s="128"/>
      <c r="Z65" s="129"/>
      <c r="AA65" s="120"/>
      <c r="AB65" s="120"/>
      <c r="AC65" s="120"/>
      <c r="AD65" s="120"/>
      <c r="AE65" s="126"/>
      <c r="AF65" s="126"/>
      <c r="AG65" s="126"/>
      <c r="AH65" s="126"/>
      <c r="AI65" s="127"/>
      <c r="AJ65" s="127"/>
      <c r="AK65" s="127"/>
      <c r="AL65" s="128"/>
      <c r="AM65" s="128"/>
      <c r="AN65" s="128"/>
      <c r="AO65" s="128"/>
      <c r="AP65" s="129"/>
      <c r="AQ65" s="120"/>
      <c r="AR65" s="120"/>
      <c r="AS65" s="120"/>
      <c r="AT65" s="120"/>
      <c r="AU65" s="236" t="s">
        <v>6</v>
      </c>
      <c r="AV65" s="236"/>
      <c r="AW65" s="236" t="s">
        <v>94</v>
      </c>
      <c r="AX65" s="236"/>
      <c r="AY65" s="236"/>
      <c r="AZ65" s="236"/>
      <c r="BA65" s="120"/>
      <c r="BB65" s="120"/>
      <c r="BC65" s="120"/>
      <c r="BD65" s="120"/>
      <c r="BE65" s="120"/>
      <c r="BF65" s="120"/>
      <c r="BG65" s="120"/>
      <c r="BH65" s="121"/>
      <c r="BI65" s="72"/>
      <c r="BJ65" s="67"/>
      <c r="BK65" s="67"/>
      <c r="BL65" s="67"/>
      <c r="BM65" s="67"/>
      <c r="BN65" s="67"/>
    </row>
    <row r="66" spans="2:66" ht="20.25" customHeight="1" x14ac:dyDescent="0.4">
      <c r="B66" s="49"/>
      <c r="C66" s="49"/>
      <c r="D66" s="49"/>
      <c r="E66" s="49"/>
      <c r="F66" s="49"/>
      <c r="G66" s="65"/>
      <c r="H66" s="65"/>
      <c r="I66" s="65"/>
      <c r="J66" s="65"/>
      <c r="K66" s="65"/>
      <c r="L66" s="65"/>
      <c r="M66" s="117"/>
      <c r="N66" s="117"/>
      <c r="O66" s="119" t="s">
        <v>142</v>
      </c>
      <c r="P66" s="118"/>
      <c r="Q66" s="118"/>
      <c r="R66" s="118"/>
      <c r="S66" s="118"/>
      <c r="T66" s="118"/>
      <c r="U66" s="153" t="s">
        <v>226</v>
      </c>
      <c r="V66" s="241" t="s">
        <v>279</v>
      </c>
      <c r="W66" s="242"/>
      <c r="X66" s="130"/>
      <c r="Y66" s="130"/>
      <c r="Z66" s="118"/>
      <c r="AA66" s="118"/>
      <c r="AB66" s="118"/>
      <c r="AC66" s="120"/>
      <c r="AD66" s="120"/>
      <c r="AE66" s="119" t="s">
        <v>142</v>
      </c>
      <c r="AF66" s="118"/>
      <c r="AG66" s="118"/>
      <c r="AH66" s="118"/>
      <c r="AI66" s="118"/>
      <c r="AJ66" s="118"/>
      <c r="AK66" s="153" t="s">
        <v>226</v>
      </c>
      <c r="AL66" s="243" t="str">
        <f>V66</f>
        <v>暦月</v>
      </c>
      <c r="AM66" s="244"/>
      <c r="AN66" s="130"/>
      <c r="AO66" s="130"/>
      <c r="AP66" s="118"/>
      <c r="AQ66" s="118"/>
      <c r="AR66" s="118"/>
      <c r="AS66" s="120"/>
      <c r="AT66" s="120"/>
      <c r="AU66" s="236" t="s">
        <v>7</v>
      </c>
      <c r="AV66" s="236"/>
      <c r="AW66" s="236" t="s">
        <v>95</v>
      </c>
      <c r="AX66" s="236"/>
      <c r="AY66" s="236"/>
      <c r="AZ66" s="236"/>
      <c r="BA66" s="120"/>
      <c r="BB66" s="120"/>
      <c r="BC66" s="120"/>
      <c r="BD66" s="120"/>
      <c r="BE66" s="120"/>
      <c r="BF66" s="120"/>
      <c r="BG66" s="120"/>
      <c r="BH66" s="121"/>
      <c r="BI66" s="72"/>
      <c r="BJ66" s="67"/>
      <c r="BK66" s="67"/>
      <c r="BL66" s="67"/>
      <c r="BM66" s="67"/>
      <c r="BN66" s="67"/>
    </row>
    <row r="67" spans="2:66" ht="20.25" customHeight="1" x14ac:dyDescent="0.4">
      <c r="B67" s="49"/>
      <c r="C67" s="49"/>
      <c r="D67" s="49"/>
      <c r="E67" s="49"/>
      <c r="F67" s="49"/>
      <c r="G67" s="65"/>
      <c r="H67" s="65"/>
      <c r="I67" s="65"/>
      <c r="J67" s="65"/>
      <c r="K67" s="65"/>
      <c r="L67" s="65"/>
      <c r="M67" s="117"/>
      <c r="N67" s="117"/>
      <c r="O67" s="118" t="s">
        <v>143</v>
      </c>
      <c r="P67" s="118"/>
      <c r="Q67" s="118"/>
      <c r="R67" s="118"/>
      <c r="S67" s="118"/>
      <c r="T67" s="118" t="s">
        <v>144</v>
      </c>
      <c r="U67" s="118"/>
      <c r="V67" s="118"/>
      <c r="W67" s="118"/>
      <c r="X67" s="119"/>
      <c r="Y67" s="118"/>
      <c r="Z67" s="118"/>
      <c r="AA67" s="118"/>
      <c r="AB67" s="118"/>
      <c r="AC67" s="120"/>
      <c r="AD67" s="120"/>
      <c r="AE67" s="118" t="s">
        <v>143</v>
      </c>
      <c r="AF67" s="118"/>
      <c r="AG67" s="118"/>
      <c r="AH67" s="118"/>
      <c r="AI67" s="118"/>
      <c r="AJ67" s="118" t="s">
        <v>144</v>
      </c>
      <c r="AK67" s="118"/>
      <c r="AL67" s="118"/>
      <c r="AM67" s="118"/>
      <c r="AN67" s="119"/>
      <c r="AO67" s="118"/>
      <c r="AP67" s="118"/>
      <c r="AQ67" s="118"/>
      <c r="AR67" s="118"/>
      <c r="AS67" s="120"/>
      <c r="AT67" s="120"/>
      <c r="AU67" s="236" t="s">
        <v>8</v>
      </c>
      <c r="AV67" s="236"/>
      <c r="AW67" s="236" t="s">
        <v>96</v>
      </c>
      <c r="AX67" s="236"/>
      <c r="AY67" s="236"/>
      <c r="AZ67" s="236"/>
      <c r="BA67" s="120"/>
      <c r="BB67" s="120"/>
      <c r="BC67" s="120"/>
      <c r="BD67" s="120"/>
      <c r="BE67" s="120"/>
      <c r="BF67" s="120"/>
      <c r="BG67" s="120"/>
      <c r="BH67" s="121"/>
      <c r="BI67" s="72"/>
      <c r="BJ67" s="67"/>
      <c r="BK67" s="67"/>
      <c r="BL67" s="67"/>
      <c r="BM67" s="67"/>
      <c r="BN67" s="67"/>
    </row>
    <row r="68" spans="2:66" ht="20.25" customHeight="1" x14ac:dyDescent="0.4">
      <c r="B68" s="49"/>
      <c r="C68" s="49"/>
      <c r="D68" s="49"/>
      <c r="E68" s="49"/>
      <c r="F68" s="49"/>
      <c r="G68" s="65"/>
      <c r="H68" s="65"/>
      <c r="I68" s="65"/>
      <c r="J68" s="65"/>
      <c r="K68" s="65"/>
      <c r="L68" s="65"/>
      <c r="M68" s="117"/>
      <c r="N68" s="117"/>
      <c r="O68" s="118" t="str">
        <f>IF($V$66="週","対象時間数（週平均）","対象時間数（当月合計）")</f>
        <v>対象時間数（当月合計）</v>
      </c>
      <c r="P68" s="118"/>
      <c r="Q68" s="118"/>
      <c r="R68" s="118"/>
      <c r="S68" s="118"/>
      <c r="T68" s="118" t="str">
        <f>IF($V$66="週","週に勤務すべき時間数","当月に勤務すべき時間数")</f>
        <v>当月に勤務すべき時間数</v>
      </c>
      <c r="U68" s="118"/>
      <c r="V68" s="118"/>
      <c r="W68" s="118"/>
      <c r="X68" s="119"/>
      <c r="Y68" s="118" t="s">
        <v>145</v>
      </c>
      <c r="Z68" s="118"/>
      <c r="AA68" s="118"/>
      <c r="AB68" s="118"/>
      <c r="AC68" s="120"/>
      <c r="AD68" s="120"/>
      <c r="AE68" s="118" t="str">
        <f>IF(AL66="週","対象時間数（週平均）","対象時間数（当月合計）")</f>
        <v>対象時間数（当月合計）</v>
      </c>
      <c r="AF68" s="118"/>
      <c r="AG68" s="118"/>
      <c r="AH68" s="118"/>
      <c r="AI68" s="118"/>
      <c r="AJ68" s="118" t="str">
        <f>IF($AL$66="週","週に勤務すべき時間数","当月に勤務すべき時間数")</f>
        <v>当月に勤務すべき時間数</v>
      </c>
      <c r="AK68" s="118"/>
      <c r="AL68" s="118"/>
      <c r="AM68" s="118"/>
      <c r="AN68" s="119"/>
      <c r="AO68" s="118" t="s">
        <v>145</v>
      </c>
      <c r="AP68" s="118"/>
      <c r="AQ68" s="118"/>
      <c r="AR68" s="118"/>
      <c r="AS68" s="120"/>
      <c r="AT68" s="120"/>
      <c r="AU68" s="236" t="s">
        <v>9</v>
      </c>
      <c r="AV68" s="236"/>
      <c r="AW68" s="236" t="s">
        <v>157</v>
      </c>
      <c r="AX68" s="236"/>
      <c r="AY68" s="236"/>
      <c r="AZ68" s="236"/>
      <c r="BA68" s="120"/>
      <c r="BB68" s="120"/>
      <c r="BC68" s="120"/>
      <c r="BD68" s="120"/>
      <c r="BE68" s="120"/>
      <c r="BF68" s="120"/>
      <c r="BG68" s="120"/>
      <c r="BH68" s="121"/>
      <c r="BI68" s="72"/>
      <c r="BJ68" s="67"/>
      <c r="BK68" s="67"/>
      <c r="BL68" s="67"/>
      <c r="BM68" s="67"/>
      <c r="BN68" s="67"/>
    </row>
    <row r="69" spans="2:66" ht="20.25" customHeight="1" x14ac:dyDescent="0.4">
      <c r="M69" s="2"/>
      <c r="N69" s="2"/>
      <c r="O69" s="245">
        <f>IF($V$66="週",X64,V64)</f>
        <v>80</v>
      </c>
      <c r="P69" s="245"/>
      <c r="Q69" s="245"/>
      <c r="R69" s="245"/>
      <c r="S69" s="125" t="s">
        <v>146</v>
      </c>
      <c r="T69" s="236">
        <f>IF($V$66="週",$BE$6,$BI$6)</f>
        <v>160</v>
      </c>
      <c r="U69" s="236"/>
      <c r="V69" s="236"/>
      <c r="W69" s="236"/>
      <c r="X69" s="125" t="s">
        <v>147</v>
      </c>
      <c r="Y69" s="237">
        <f>ROUNDDOWN(O69/T69,1)</f>
        <v>0.5</v>
      </c>
      <c r="Z69" s="237"/>
      <c r="AA69" s="237"/>
      <c r="AB69" s="237"/>
      <c r="AC69" s="2"/>
      <c r="AD69" s="2"/>
      <c r="AE69" s="245">
        <f>IF($AL$66="週",AN64,AL64)</f>
        <v>512</v>
      </c>
      <c r="AF69" s="245"/>
      <c r="AG69" s="245"/>
      <c r="AH69" s="245"/>
      <c r="AI69" s="125" t="s">
        <v>146</v>
      </c>
      <c r="AJ69" s="236">
        <f>IF($AL$66="週",$BE$6,$BI$6)</f>
        <v>160</v>
      </c>
      <c r="AK69" s="236"/>
      <c r="AL69" s="236"/>
      <c r="AM69" s="236"/>
      <c r="AN69" s="125" t="s">
        <v>147</v>
      </c>
      <c r="AO69" s="237">
        <f>ROUNDDOWN(AE69/AJ69,1)</f>
        <v>3.2</v>
      </c>
      <c r="AP69" s="237"/>
      <c r="AQ69" s="237"/>
      <c r="AR69" s="237"/>
      <c r="AS69" s="2"/>
      <c r="AT69" s="2"/>
      <c r="AU69" s="2"/>
      <c r="AV69" s="2"/>
      <c r="AW69" s="2"/>
      <c r="AX69" s="2"/>
      <c r="AY69" s="2"/>
      <c r="AZ69" s="2"/>
      <c r="BA69" s="2"/>
      <c r="BB69" s="2"/>
      <c r="BC69" s="2"/>
      <c r="BD69" s="2"/>
      <c r="BE69" s="2"/>
      <c r="BF69" s="2"/>
      <c r="BG69" s="2"/>
      <c r="BH69" s="2"/>
    </row>
    <row r="70" spans="2:66" ht="20.25" customHeight="1" x14ac:dyDescent="0.4">
      <c r="M70" s="2"/>
      <c r="N70" s="2"/>
      <c r="O70" s="118"/>
      <c r="P70" s="118"/>
      <c r="Q70" s="118"/>
      <c r="R70" s="118"/>
      <c r="S70" s="118"/>
      <c r="T70" s="118"/>
      <c r="U70" s="118"/>
      <c r="V70" s="118"/>
      <c r="W70" s="118"/>
      <c r="X70" s="119"/>
      <c r="Y70" s="118" t="s">
        <v>148</v>
      </c>
      <c r="Z70" s="118"/>
      <c r="AA70" s="118"/>
      <c r="AB70" s="118"/>
      <c r="AC70" s="2"/>
      <c r="AD70" s="2"/>
      <c r="AE70" s="118"/>
      <c r="AF70" s="118"/>
      <c r="AG70" s="118"/>
      <c r="AH70" s="118"/>
      <c r="AI70" s="118"/>
      <c r="AJ70" s="118"/>
      <c r="AK70" s="118"/>
      <c r="AL70" s="118"/>
      <c r="AM70" s="118"/>
      <c r="AN70" s="119"/>
      <c r="AO70" s="118" t="s">
        <v>148</v>
      </c>
      <c r="AP70" s="118"/>
      <c r="AQ70" s="118"/>
      <c r="AR70" s="118"/>
      <c r="AS70" s="2"/>
      <c r="AT70" s="2"/>
      <c r="AU70" s="2"/>
      <c r="AV70" s="2"/>
      <c r="AW70" s="2"/>
      <c r="AX70" s="2"/>
      <c r="AY70" s="2"/>
      <c r="AZ70" s="2"/>
      <c r="BA70" s="2"/>
      <c r="BB70" s="2"/>
      <c r="BC70" s="2"/>
      <c r="BD70" s="2"/>
      <c r="BE70" s="2"/>
      <c r="BF70" s="2"/>
      <c r="BG70" s="2"/>
      <c r="BH70" s="2"/>
    </row>
    <row r="71" spans="2:66" ht="20.25" customHeight="1" x14ac:dyDescent="0.4">
      <c r="M71" s="2"/>
      <c r="N71" s="2"/>
      <c r="O71" s="118" t="s">
        <v>189</v>
      </c>
      <c r="P71" s="118"/>
      <c r="Q71" s="118"/>
      <c r="R71" s="118"/>
      <c r="S71" s="118"/>
      <c r="T71" s="118"/>
      <c r="U71" s="118"/>
      <c r="V71" s="118"/>
      <c r="W71" s="118"/>
      <c r="X71" s="119"/>
      <c r="Y71" s="118"/>
      <c r="Z71" s="118"/>
      <c r="AA71" s="118"/>
      <c r="AB71" s="118"/>
      <c r="AC71" s="2"/>
      <c r="AD71" s="2"/>
      <c r="AE71" s="118" t="s">
        <v>190</v>
      </c>
      <c r="AF71" s="118"/>
      <c r="AG71" s="118"/>
      <c r="AH71" s="118"/>
      <c r="AI71" s="118"/>
      <c r="AJ71" s="118"/>
      <c r="AK71" s="118"/>
      <c r="AL71" s="118"/>
      <c r="AM71" s="118"/>
      <c r="AN71" s="119"/>
      <c r="AO71" s="118"/>
      <c r="AP71" s="118"/>
      <c r="AQ71" s="118"/>
      <c r="AR71" s="118"/>
      <c r="AS71" s="2"/>
      <c r="AT71" s="2"/>
      <c r="AU71" s="2"/>
      <c r="AV71" s="2"/>
      <c r="AW71" s="2"/>
      <c r="AX71" s="2"/>
      <c r="AY71" s="2"/>
      <c r="AZ71" s="2"/>
      <c r="BA71" s="2"/>
      <c r="BB71" s="2"/>
      <c r="BC71" s="2"/>
      <c r="BD71" s="2"/>
      <c r="BE71" s="2"/>
      <c r="BF71" s="2"/>
      <c r="BG71" s="2"/>
      <c r="BH71" s="2"/>
    </row>
    <row r="72" spans="2:66" ht="20.25" customHeight="1" x14ac:dyDescent="0.4">
      <c r="M72" s="2"/>
      <c r="N72" s="2"/>
      <c r="O72" s="118" t="s">
        <v>135</v>
      </c>
      <c r="P72" s="118"/>
      <c r="Q72" s="118"/>
      <c r="R72" s="118"/>
      <c r="S72" s="118"/>
      <c r="T72" s="118"/>
      <c r="U72" s="118"/>
      <c r="V72" s="118"/>
      <c r="W72" s="118"/>
      <c r="X72" s="119"/>
      <c r="Y72" s="234"/>
      <c r="Z72" s="234"/>
      <c r="AA72" s="234"/>
      <c r="AB72" s="234"/>
      <c r="AC72" s="2"/>
      <c r="AD72" s="2"/>
      <c r="AE72" s="118" t="s">
        <v>135</v>
      </c>
      <c r="AF72" s="118"/>
      <c r="AG72" s="118"/>
      <c r="AH72" s="118"/>
      <c r="AI72" s="118"/>
      <c r="AJ72" s="118"/>
      <c r="AK72" s="118"/>
      <c r="AL72" s="118"/>
      <c r="AM72" s="118"/>
      <c r="AN72" s="119"/>
      <c r="AO72" s="234"/>
      <c r="AP72" s="234"/>
      <c r="AQ72" s="234"/>
      <c r="AR72" s="234"/>
      <c r="AS72" s="2"/>
      <c r="AT72" s="2"/>
      <c r="AU72" s="2"/>
      <c r="AV72" s="2"/>
      <c r="AW72" s="2"/>
      <c r="AX72" s="2"/>
      <c r="AY72" s="2"/>
      <c r="AZ72" s="2"/>
      <c r="BA72" s="2"/>
      <c r="BB72" s="2"/>
      <c r="BC72" s="2"/>
      <c r="BD72" s="2"/>
      <c r="BE72" s="2"/>
      <c r="BF72" s="2"/>
      <c r="BG72" s="2"/>
      <c r="BH72" s="2"/>
    </row>
    <row r="73" spans="2:66" ht="20.25" customHeight="1" x14ac:dyDescent="0.4">
      <c r="M73" s="2"/>
      <c r="N73" s="2"/>
      <c r="O73" s="122" t="s">
        <v>149</v>
      </c>
      <c r="P73" s="122"/>
      <c r="Q73" s="122"/>
      <c r="R73" s="122"/>
      <c r="S73" s="122"/>
      <c r="T73" s="118" t="s">
        <v>150</v>
      </c>
      <c r="U73" s="122"/>
      <c r="V73" s="122"/>
      <c r="W73" s="122"/>
      <c r="X73" s="122"/>
      <c r="Y73" s="235" t="s">
        <v>139</v>
      </c>
      <c r="Z73" s="235"/>
      <c r="AA73" s="235"/>
      <c r="AB73" s="235"/>
      <c r="AC73" s="2"/>
      <c r="AD73" s="2"/>
      <c r="AE73" s="122" t="s">
        <v>149</v>
      </c>
      <c r="AF73" s="122"/>
      <c r="AG73" s="122"/>
      <c r="AH73" s="122"/>
      <c r="AI73" s="122"/>
      <c r="AJ73" s="118" t="s">
        <v>150</v>
      </c>
      <c r="AK73" s="122"/>
      <c r="AL73" s="122"/>
      <c r="AM73" s="122"/>
      <c r="AN73" s="122"/>
      <c r="AO73" s="235" t="s">
        <v>139</v>
      </c>
      <c r="AP73" s="235"/>
      <c r="AQ73" s="235"/>
      <c r="AR73" s="235"/>
      <c r="AS73" s="2"/>
      <c r="AT73" s="2"/>
      <c r="AU73" s="2"/>
      <c r="AV73" s="2"/>
      <c r="AW73" s="2"/>
      <c r="AX73" s="2"/>
      <c r="AY73" s="2"/>
      <c r="AZ73" s="2"/>
      <c r="BA73" s="2"/>
      <c r="BB73" s="2"/>
      <c r="BC73" s="2"/>
      <c r="BD73" s="2"/>
      <c r="BE73" s="2"/>
      <c r="BF73" s="2"/>
      <c r="BG73" s="2"/>
      <c r="BH73" s="2"/>
    </row>
    <row r="74" spans="2:66" ht="20.25" customHeight="1" x14ac:dyDescent="0.4">
      <c r="M74" s="2"/>
      <c r="N74" s="2"/>
      <c r="O74" s="236">
        <f>AA64</f>
        <v>2</v>
      </c>
      <c r="P74" s="236"/>
      <c r="Q74" s="236"/>
      <c r="R74" s="236"/>
      <c r="S74" s="125" t="s">
        <v>153</v>
      </c>
      <c r="T74" s="237">
        <f>Y69</f>
        <v>0.5</v>
      </c>
      <c r="U74" s="237"/>
      <c r="V74" s="237"/>
      <c r="W74" s="237"/>
      <c r="X74" s="125" t="s">
        <v>147</v>
      </c>
      <c r="Y74" s="238">
        <f>ROUNDDOWN(O74+T74,1)</f>
        <v>2.5</v>
      </c>
      <c r="Z74" s="238"/>
      <c r="AA74" s="238"/>
      <c r="AB74" s="238"/>
      <c r="AC74" s="131"/>
      <c r="AD74" s="131"/>
      <c r="AE74" s="239">
        <f>AQ64</f>
        <v>16</v>
      </c>
      <c r="AF74" s="239"/>
      <c r="AG74" s="239"/>
      <c r="AH74" s="239"/>
      <c r="AI74" s="129" t="s">
        <v>153</v>
      </c>
      <c r="AJ74" s="240">
        <f>AO69</f>
        <v>3.2</v>
      </c>
      <c r="AK74" s="240"/>
      <c r="AL74" s="240"/>
      <c r="AM74" s="240"/>
      <c r="AN74" s="129" t="s">
        <v>147</v>
      </c>
      <c r="AO74" s="238">
        <f>ROUNDDOWN(AE74+AJ74,1)</f>
        <v>19.2</v>
      </c>
      <c r="AP74" s="238"/>
      <c r="AQ74" s="238"/>
      <c r="AR74" s="238"/>
      <c r="AS74" s="2"/>
      <c r="AT74" s="2"/>
      <c r="AU74" s="2"/>
      <c r="AV74" s="2"/>
      <c r="AW74" s="2"/>
      <c r="AX74" s="2"/>
      <c r="AY74" s="2"/>
      <c r="AZ74" s="2"/>
      <c r="BA74" s="2"/>
      <c r="BB74" s="2"/>
      <c r="BC74" s="2"/>
      <c r="BD74" s="2"/>
      <c r="BE74" s="2"/>
      <c r="BF74" s="2"/>
      <c r="BG74" s="2"/>
      <c r="BH74" s="2"/>
    </row>
    <row r="75" spans="2:66" ht="20.25" customHeight="1" x14ac:dyDescent="0.4"/>
    <row r="76" spans="2:66" ht="20.25" customHeight="1" x14ac:dyDescent="0.4"/>
    <row r="77" spans="2:66" ht="20.25" customHeight="1" x14ac:dyDescent="0.4"/>
    <row r="78" spans="2:66" ht="20.25" customHeight="1" x14ac:dyDescent="0.4"/>
    <row r="79" spans="2:66" ht="20.25" customHeight="1" x14ac:dyDescent="0.4"/>
    <row r="80" spans="2:6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21" spans="1:63" x14ac:dyDescent="0.4">
      <c r="A121" s="11"/>
      <c r="B121" s="11"/>
      <c r="C121" s="11"/>
      <c r="D121" s="11"/>
      <c r="E121" s="11"/>
      <c r="F121" s="11"/>
      <c r="G121" s="12"/>
      <c r="H121" s="12"/>
      <c r="I121" s="12"/>
      <c r="J121" s="12"/>
      <c r="K121" s="12"/>
      <c r="L121" s="12"/>
      <c r="M121" s="12"/>
      <c r="N121" s="12"/>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3"/>
      <c r="BA121" s="13"/>
      <c r="BB121" s="13"/>
      <c r="BC121" s="13"/>
      <c r="BD121" s="10"/>
      <c r="BE121" s="10"/>
      <c r="BF121" s="10"/>
      <c r="BG121" s="10"/>
      <c r="BH121" s="10"/>
      <c r="BI121" s="10"/>
      <c r="BJ121" s="10"/>
      <c r="BK121" s="10"/>
    </row>
    <row r="122" spans="1:63" x14ac:dyDescent="0.4">
      <c r="A122" s="11"/>
      <c r="B122" s="11"/>
      <c r="C122" s="11"/>
      <c r="D122" s="11"/>
      <c r="E122" s="11"/>
      <c r="F122" s="11"/>
      <c r="G122" s="12"/>
      <c r="H122" s="12"/>
      <c r="I122" s="12"/>
      <c r="J122" s="12"/>
      <c r="K122" s="12"/>
      <c r="L122" s="12"/>
      <c r="M122" s="12"/>
      <c r="N122" s="12"/>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3"/>
      <c r="BA122" s="13"/>
      <c r="BB122" s="13"/>
      <c r="BC122" s="13"/>
      <c r="BD122" s="10"/>
      <c r="BE122" s="10"/>
      <c r="BF122" s="10"/>
      <c r="BG122" s="10"/>
      <c r="BH122" s="10"/>
      <c r="BI122" s="10"/>
      <c r="BJ122" s="10"/>
      <c r="BK122" s="10"/>
    </row>
    <row r="123" spans="1:63" x14ac:dyDescent="0.4">
      <c r="A123" s="11"/>
      <c r="B123" s="11"/>
      <c r="C123" s="11"/>
      <c r="D123" s="11"/>
      <c r="E123" s="11"/>
      <c r="F123" s="11"/>
      <c r="G123" s="14"/>
      <c r="H123" s="14"/>
      <c r="I123" s="14"/>
      <c r="J123" s="14"/>
      <c r="K123" s="14"/>
      <c r="L123" s="14"/>
      <c r="M123" s="14"/>
      <c r="N123" s="14"/>
      <c r="O123" s="12"/>
      <c r="P123" s="12"/>
      <c r="Q123" s="11"/>
      <c r="R123" s="11"/>
      <c r="S123" s="11"/>
      <c r="T123" s="11"/>
      <c r="U123" s="11"/>
      <c r="V123" s="11"/>
    </row>
    <row r="124" spans="1:63" x14ac:dyDescent="0.4">
      <c r="A124" s="11"/>
      <c r="B124" s="11"/>
      <c r="C124" s="11"/>
      <c r="D124" s="11"/>
      <c r="E124" s="11"/>
      <c r="F124" s="11"/>
      <c r="G124" s="14"/>
      <c r="H124" s="14"/>
      <c r="I124" s="14"/>
      <c r="J124" s="14"/>
      <c r="K124" s="14"/>
      <c r="L124" s="14"/>
      <c r="M124" s="14"/>
      <c r="N124" s="14"/>
      <c r="O124" s="12"/>
      <c r="P124" s="12"/>
      <c r="Q124" s="11"/>
      <c r="R124" s="11"/>
      <c r="S124" s="11"/>
      <c r="T124" s="11"/>
      <c r="U124" s="11"/>
      <c r="V124" s="11"/>
    </row>
    <row r="125" spans="1:63" x14ac:dyDescent="0.4">
      <c r="G125" s="3"/>
      <c r="H125" s="3"/>
      <c r="I125" s="3"/>
      <c r="J125" s="3"/>
      <c r="K125" s="3"/>
      <c r="L125" s="3"/>
      <c r="M125" s="3"/>
      <c r="N125" s="3"/>
    </row>
    <row r="126" spans="1:63" x14ac:dyDescent="0.4">
      <c r="G126" s="3"/>
      <c r="H126" s="3"/>
      <c r="I126" s="3"/>
      <c r="J126" s="3"/>
      <c r="K126" s="3"/>
      <c r="L126" s="3"/>
      <c r="M126" s="3"/>
      <c r="N126" s="3"/>
    </row>
    <row r="127" spans="1:63" x14ac:dyDescent="0.4">
      <c r="G127" s="3"/>
      <c r="H127" s="3"/>
      <c r="I127" s="3"/>
      <c r="J127" s="3"/>
      <c r="K127" s="3"/>
      <c r="L127" s="3"/>
      <c r="M127" s="3"/>
      <c r="N127" s="3"/>
    </row>
    <row r="128" spans="1:63" x14ac:dyDescent="0.4">
      <c r="G128" s="3"/>
      <c r="H128" s="3"/>
      <c r="I128" s="3"/>
      <c r="J128" s="3"/>
      <c r="K128" s="3"/>
      <c r="L128" s="3"/>
      <c r="M128" s="3"/>
      <c r="N128" s="3"/>
    </row>
  </sheetData>
  <sheetProtection insertRows="0" deleteRows="0"/>
  <mergeCells count="383">
    <mergeCell ref="G29:H30"/>
    <mergeCell ref="G31:H32"/>
    <mergeCell ref="G33:H34"/>
    <mergeCell ref="G35:H36"/>
    <mergeCell ref="G37:H38"/>
    <mergeCell ref="G39:H40"/>
    <mergeCell ref="G41:H42"/>
    <mergeCell ref="G43:H44"/>
    <mergeCell ref="G45:H46"/>
    <mergeCell ref="BE6:BF6"/>
    <mergeCell ref="BI6:BJ6"/>
    <mergeCell ref="BI8:BJ8"/>
    <mergeCell ref="AX1:BM1"/>
    <mergeCell ref="AG2:AH2"/>
    <mergeCell ref="AJ2:AK2"/>
    <mergeCell ref="AN2:AO2"/>
    <mergeCell ref="AX2:BM2"/>
    <mergeCell ref="BI3:BL3"/>
    <mergeCell ref="BI4:BL4"/>
    <mergeCell ref="AA13:AG13"/>
    <mergeCell ref="AH13:AN13"/>
    <mergeCell ref="AO13:AU13"/>
    <mergeCell ref="AV13:BB13"/>
    <mergeCell ref="BC13:BE13"/>
    <mergeCell ref="B12:B16"/>
    <mergeCell ref="C12:C16"/>
    <mergeCell ref="D12:F16"/>
    <mergeCell ref="G12:H16"/>
    <mergeCell ref="M12:N16"/>
    <mergeCell ref="O12:R16"/>
    <mergeCell ref="AA12:BE12"/>
    <mergeCell ref="C19:C20"/>
    <mergeCell ref="D19:F20"/>
    <mergeCell ref="BF19:BG19"/>
    <mergeCell ref="BH19:BI19"/>
    <mergeCell ref="C17:C18"/>
    <mergeCell ref="D17:F18"/>
    <mergeCell ref="BF17:BG17"/>
    <mergeCell ref="BH17:BI17"/>
    <mergeCell ref="M17:N18"/>
    <mergeCell ref="M19:N20"/>
    <mergeCell ref="O17:R18"/>
    <mergeCell ref="O19:R20"/>
    <mergeCell ref="BF20:BG20"/>
    <mergeCell ref="BH20:BI20"/>
    <mergeCell ref="G17:H18"/>
    <mergeCell ref="G19:H20"/>
    <mergeCell ref="C21:C22"/>
    <mergeCell ref="D21:F22"/>
    <mergeCell ref="BF21:BG21"/>
    <mergeCell ref="BH21:BI21"/>
    <mergeCell ref="M21:N22"/>
    <mergeCell ref="O21:R22"/>
    <mergeCell ref="BF22:BG22"/>
    <mergeCell ref="BH22:BI22"/>
    <mergeCell ref="BJ21:BN21"/>
    <mergeCell ref="BJ22:BN22"/>
    <mergeCell ref="G21:H22"/>
    <mergeCell ref="C25:C26"/>
    <mergeCell ref="D25:F26"/>
    <mergeCell ref="BF25:BG25"/>
    <mergeCell ref="BH25:BI25"/>
    <mergeCell ref="C23:C24"/>
    <mergeCell ref="D23:F24"/>
    <mergeCell ref="BF23:BG23"/>
    <mergeCell ref="BH23:BI23"/>
    <mergeCell ref="M23:N24"/>
    <mergeCell ref="M25:N26"/>
    <mergeCell ref="O23:R24"/>
    <mergeCell ref="O25:R26"/>
    <mergeCell ref="BF26:BG26"/>
    <mergeCell ref="BH26:BI26"/>
    <mergeCell ref="G23:H24"/>
    <mergeCell ref="G25:H26"/>
    <mergeCell ref="C27:C28"/>
    <mergeCell ref="D27:F28"/>
    <mergeCell ref="BF27:BG27"/>
    <mergeCell ref="BH27:BI27"/>
    <mergeCell ref="M27:N28"/>
    <mergeCell ref="O27:R28"/>
    <mergeCell ref="BF28:BG28"/>
    <mergeCell ref="BH28:BI28"/>
    <mergeCell ref="BJ27:BN27"/>
    <mergeCell ref="BJ28:BN28"/>
    <mergeCell ref="G27:H28"/>
    <mergeCell ref="BJ35:BN35"/>
    <mergeCell ref="BJ36:BN36"/>
    <mergeCell ref="BJ37:BN37"/>
    <mergeCell ref="BJ38:BN38"/>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F32:BG32"/>
    <mergeCell ref="BH32:BI32"/>
    <mergeCell ref="BJ29:BN29"/>
    <mergeCell ref="BJ30:BN30"/>
    <mergeCell ref="BJ31:BN31"/>
    <mergeCell ref="BJ32:BN32"/>
    <mergeCell ref="C33:C34"/>
    <mergeCell ref="D33:F34"/>
    <mergeCell ref="BF33:BG33"/>
    <mergeCell ref="BH33:BI33"/>
    <mergeCell ref="M33:N34"/>
    <mergeCell ref="O33:R34"/>
    <mergeCell ref="BF34:BG34"/>
    <mergeCell ref="BH34:BI34"/>
    <mergeCell ref="BJ33:BN33"/>
    <mergeCell ref="BJ34:BN34"/>
    <mergeCell ref="V58:Y58"/>
    <mergeCell ref="AE58:AF59"/>
    <mergeCell ref="AG58:AJ58"/>
    <mergeCell ref="AL58:AO58"/>
    <mergeCell ref="Q59:R59"/>
    <mergeCell ref="S59:T59"/>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F38:BG38"/>
    <mergeCell ref="BH38:BI38"/>
    <mergeCell ref="G47:H48"/>
    <mergeCell ref="G49:H50"/>
    <mergeCell ref="AL60:AM60"/>
    <mergeCell ref="AN60:AO60"/>
    <mergeCell ref="AQ60:AR60"/>
    <mergeCell ref="AU60:AX60"/>
    <mergeCell ref="AZ60:BC60"/>
    <mergeCell ref="BE60:BH60"/>
    <mergeCell ref="BE59:BH59"/>
    <mergeCell ref="O60:P60"/>
    <mergeCell ref="Q60:R60"/>
    <mergeCell ref="S60:T60"/>
    <mergeCell ref="V60:W60"/>
    <mergeCell ref="X60:Y60"/>
    <mergeCell ref="AA60:AB60"/>
    <mergeCell ref="AE60:AF60"/>
    <mergeCell ref="AG60:AH60"/>
    <mergeCell ref="AI60:AJ60"/>
    <mergeCell ref="V59:W59"/>
    <mergeCell ref="X59:Y59"/>
    <mergeCell ref="AG59:AH59"/>
    <mergeCell ref="AI59:AJ59"/>
    <mergeCell ref="AL59:AM59"/>
    <mergeCell ref="AN59:AO59"/>
    <mergeCell ref="O58:P59"/>
    <mergeCell ref="Q58:T58"/>
    <mergeCell ref="AE61:AF61"/>
    <mergeCell ref="AG61:AH61"/>
    <mergeCell ref="AI61:AJ61"/>
    <mergeCell ref="AL61:AM61"/>
    <mergeCell ref="AN61:AO61"/>
    <mergeCell ref="AQ61:AR61"/>
    <mergeCell ref="O61:P61"/>
    <mergeCell ref="Q61:R61"/>
    <mergeCell ref="S61:T61"/>
    <mergeCell ref="V61:W61"/>
    <mergeCell ref="X61:Y61"/>
    <mergeCell ref="AA61:AB61"/>
    <mergeCell ref="AE62:AF62"/>
    <mergeCell ref="AG62:AH62"/>
    <mergeCell ref="AI62:AJ62"/>
    <mergeCell ref="AL62:AM62"/>
    <mergeCell ref="AN62:AO62"/>
    <mergeCell ref="AQ62:AR62"/>
    <mergeCell ref="O62:P62"/>
    <mergeCell ref="Q62:R62"/>
    <mergeCell ref="S62:T62"/>
    <mergeCell ref="V62:W62"/>
    <mergeCell ref="X62:Y62"/>
    <mergeCell ref="AA62:AB62"/>
    <mergeCell ref="AE63:AF63"/>
    <mergeCell ref="AG63:AH63"/>
    <mergeCell ref="AI63:AJ63"/>
    <mergeCell ref="AL63:AM63"/>
    <mergeCell ref="AN63:AO63"/>
    <mergeCell ref="AQ63:AR63"/>
    <mergeCell ref="O63:P63"/>
    <mergeCell ref="Q63:R63"/>
    <mergeCell ref="S63:T63"/>
    <mergeCell ref="V63:W63"/>
    <mergeCell ref="X63:Y63"/>
    <mergeCell ref="AA63:AB63"/>
    <mergeCell ref="O64:P64"/>
    <mergeCell ref="Y73:AB73"/>
    <mergeCell ref="AO73:AR73"/>
    <mergeCell ref="O74:R74"/>
    <mergeCell ref="T74:W74"/>
    <mergeCell ref="Y74:AB74"/>
    <mergeCell ref="AE74:AH74"/>
    <mergeCell ref="AJ74:AM74"/>
    <mergeCell ref="AO74:AR74"/>
    <mergeCell ref="O69:R69"/>
    <mergeCell ref="T69:W69"/>
    <mergeCell ref="Y69:AB69"/>
    <mergeCell ref="AE69:AH69"/>
    <mergeCell ref="AJ69:AM69"/>
    <mergeCell ref="AO69:AR69"/>
    <mergeCell ref="Q64:R64"/>
    <mergeCell ref="S64:T64"/>
    <mergeCell ref="V64:W64"/>
    <mergeCell ref="X64:Y64"/>
    <mergeCell ref="AA64:AB64"/>
    <mergeCell ref="V66:W66"/>
    <mergeCell ref="AL66:AM66"/>
    <mergeCell ref="Y72:AB72"/>
    <mergeCell ref="AO72:AR72"/>
    <mergeCell ref="AW67:AZ67"/>
    <mergeCell ref="AW68:AZ68"/>
    <mergeCell ref="AU64:AV64"/>
    <mergeCell ref="AW64:AZ64"/>
    <mergeCell ref="AU65:AV65"/>
    <mergeCell ref="AW65:AZ65"/>
    <mergeCell ref="AU66:AV66"/>
    <mergeCell ref="AW66:AZ66"/>
    <mergeCell ref="AE64:AF64"/>
    <mergeCell ref="AG64:AH64"/>
    <mergeCell ref="AI64:AJ64"/>
    <mergeCell ref="AL64:AM64"/>
    <mergeCell ref="AN64:AO64"/>
    <mergeCell ref="AQ64:AR64"/>
    <mergeCell ref="AU67:AV67"/>
    <mergeCell ref="AU68:AV68"/>
    <mergeCell ref="C51:C52"/>
    <mergeCell ref="D51:F52"/>
    <mergeCell ref="BF51:BG51"/>
    <mergeCell ref="BH51:BI51"/>
    <mergeCell ref="BF53:BG53"/>
    <mergeCell ref="BH53:BI53"/>
    <mergeCell ref="M51:N52"/>
    <mergeCell ref="BF52:BG52"/>
    <mergeCell ref="BH52:BI52"/>
    <mergeCell ref="C53:C54"/>
    <mergeCell ref="D53:F54"/>
    <mergeCell ref="M53:N54"/>
    <mergeCell ref="O51:R52"/>
    <mergeCell ref="O53:R54"/>
    <mergeCell ref="S53:W54"/>
    <mergeCell ref="G51:H52"/>
    <mergeCell ref="G53:H54"/>
    <mergeCell ref="O45:R46"/>
    <mergeCell ref="O47:R48"/>
    <mergeCell ref="C49:C50"/>
    <mergeCell ref="D49:F50"/>
    <mergeCell ref="BF49:BG49"/>
    <mergeCell ref="BH49:BI49"/>
    <mergeCell ref="M49:N50"/>
    <mergeCell ref="BF50:BG50"/>
    <mergeCell ref="BH50:BI50"/>
    <mergeCell ref="O49:R50"/>
    <mergeCell ref="BF39:BG39"/>
    <mergeCell ref="BH39:BI39"/>
    <mergeCell ref="BF41:BG41"/>
    <mergeCell ref="BH41:BI41"/>
    <mergeCell ref="C41:C42"/>
    <mergeCell ref="D41:F42"/>
    <mergeCell ref="M39:N40"/>
    <mergeCell ref="M41:N42"/>
    <mergeCell ref="O39:R40"/>
    <mergeCell ref="O41:R42"/>
    <mergeCell ref="BJ59:BM59"/>
    <mergeCell ref="BJ58:BM58"/>
    <mergeCell ref="BJ57:BM57"/>
    <mergeCell ref="BF40:BG40"/>
    <mergeCell ref="BH40:BI40"/>
    <mergeCell ref="BF42:BG42"/>
    <mergeCell ref="BH42:BI42"/>
    <mergeCell ref="BF47:BG47"/>
    <mergeCell ref="BH47:BI47"/>
    <mergeCell ref="BF48:BG48"/>
    <mergeCell ref="BF43:BG43"/>
    <mergeCell ref="BH43:BI43"/>
    <mergeCell ref="BF44:BG44"/>
    <mergeCell ref="BH44:BI44"/>
    <mergeCell ref="BF45:BG45"/>
    <mergeCell ref="BH45:BI45"/>
    <mergeCell ref="BF46:BG46"/>
    <mergeCell ref="BH46:BI46"/>
    <mergeCell ref="BH48:BI48"/>
    <mergeCell ref="BF54:BG54"/>
    <mergeCell ref="BH54:BI54"/>
    <mergeCell ref="B17:B18"/>
    <mergeCell ref="B19:B20"/>
    <mergeCell ref="B21:B22"/>
    <mergeCell ref="B23:B24"/>
    <mergeCell ref="B25:B26"/>
    <mergeCell ref="B27:B28"/>
    <mergeCell ref="B29:B30"/>
    <mergeCell ref="B31:B32"/>
    <mergeCell ref="B33:B34"/>
    <mergeCell ref="S49:W50"/>
    <mergeCell ref="S51:W52"/>
    <mergeCell ref="B53:B54"/>
    <mergeCell ref="B35:B36"/>
    <mergeCell ref="B37:B38"/>
    <mergeCell ref="B39:B40"/>
    <mergeCell ref="B41:B42"/>
    <mergeCell ref="B43:B44"/>
    <mergeCell ref="B45:B46"/>
    <mergeCell ref="B47:B48"/>
    <mergeCell ref="B49:B50"/>
    <mergeCell ref="B51:B52"/>
    <mergeCell ref="C39:C40"/>
    <mergeCell ref="D39:F40"/>
    <mergeCell ref="C43:C44"/>
    <mergeCell ref="D43:F44"/>
    <mergeCell ref="M43:N44"/>
    <mergeCell ref="O43:R44"/>
    <mergeCell ref="C45:C46"/>
    <mergeCell ref="D45:F46"/>
    <mergeCell ref="M45:N46"/>
    <mergeCell ref="C47:C48"/>
    <mergeCell ref="D47:F48"/>
    <mergeCell ref="M47:N48"/>
    <mergeCell ref="S31:W32"/>
    <mergeCell ref="S33:W34"/>
    <mergeCell ref="S35:W36"/>
    <mergeCell ref="S37:W38"/>
    <mergeCell ref="S39:W40"/>
    <mergeCell ref="S41:W42"/>
    <mergeCell ref="S43:W44"/>
    <mergeCell ref="S45:W46"/>
    <mergeCell ref="S47:W48"/>
    <mergeCell ref="BI10:BJ10"/>
    <mergeCell ref="S12:W16"/>
    <mergeCell ref="S17:W18"/>
    <mergeCell ref="S19:W20"/>
    <mergeCell ref="S21:W22"/>
    <mergeCell ref="S23:W24"/>
    <mergeCell ref="S25:W26"/>
    <mergeCell ref="S27:W28"/>
    <mergeCell ref="S29:W30"/>
    <mergeCell ref="BF24:BG24"/>
    <mergeCell ref="BH24:BI24"/>
    <mergeCell ref="BJ23:BN23"/>
    <mergeCell ref="BJ24:BN24"/>
    <mergeCell ref="BJ25:BN25"/>
    <mergeCell ref="BJ26:BN26"/>
    <mergeCell ref="BF18:BG18"/>
    <mergeCell ref="BH18:BI18"/>
    <mergeCell ref="BJ17:BN17"/>
    <mergeCell ref="BJ18:BN18"/>
    <mergeCell ref="BJ19:BN19"/>
    <mergeCell ref="BJ20:BN20"/>
    <mergeCell ref="BF12:BG16"/>
    <mergeCell ref="BH12:BI16"/>
    <mergeCell ref="BJ12:BN16"/>
    <mergeCell ref="BJ48:BN48"/>
    <mergeCell ref="BJ49:BN49"/>
    <mergeCell ref="BJ50:BN50"/>
    <mergeCell ref="BJ51:BN51"/>
    <mergeCell ref="BJ52:BN52"/>
    <mergeCell ref="BJ53:BN53"/>
    <mergeCell ref="BJ54:BN54"/>
    <mergeCell ref="BJ39:BN39"/>
    <mergeCell ref="BJ40:BN40"/>
    <mergeCell ref="BJ41:BN41"/>
    <mergeCell ref="BJ42:BN42"/>
    <mergeCell ref="BJ43:BN43"/>
    <mergeCell ref="BJ44:BN44"/>
    <mergeCell ref="BJ45:BN45"/>
    <mergeCell ref="BJ46:BN46"/>
    <mergeCell ref="BJ47:BN47"/>
  </mergeCells>
  <phoneticPr fontId="2"/>
  <conditionalFormatting sqref="AA68:AD68 AS68:BE68">
    <cfRule type="expression" dxfId="45" priority="147">
      <formula>OR(#REF!=$B55,#REF!=$B55)</formula>
    </cfRule>
  </conditionalFormatting>
  <conditionalFormatting sqref="AD58 AA58:AB58 AA67:AD67 AS67:BE67 AS58:BE58">
    <cfRule type="expression" dxfId="44" priority="149">
      <formula>OR(#REF!=$B56,#REF!=$B56)</formula>
    </cfRule>
  </conditionalFormatting>
  <conditionalFormatting sqref="AQ68:AR68">
    <cfRule type="expression" dxfId="43" priority="143">
      <formula>OR(#REF!=$B55,#REF!=$B55)</formula>
    </cfRule>
  </conditionalFormatting>
  <conditionalFormatting sqref="AQ58:AR58 AQ67:AR67">
    <cfRule type="expression" dxfId="42" priority="145">
      <formula>OR(#REF!=$B56,#REF!=$B56)</formula>
    </cfRule>
  </conditionalFormatting>
  <conditionalFormatting sqref="AA18:BI18">
    <cfRule type="expression" dxfId="41" priority="77">
      <formula>INDIRECT(ADDRESS(ROW(),COLUMN()))=TRUNC(INDIRECT(ADDRESS(ROW(),COLUMN())))</formula>
    </cfRule>
  </conditionalFormatting>
  <conditionalFormatting sqref="BF20:BI20">
    <cfRule type="expression" dxfId="40" priority="76">
      <formula>INDIRECT(ADDRESS(ROW(),COLUMN()))=TRUNC(INDIRECT(ADDRESS(ROW(),COLUMN())))</formula>
    </cfRule>
  </conditionalFormatting>
  <conditionalFormatting sqref="BF22:BI22">
    <cfRule type="expression" dxfId="39" priority="74">
      <formula>INDIRECT(ADDRESS(ROW(),COLUMN()))=TRUNC(INDIRECT(ADDRESS(ROW(),COLUMN())))</formula>
    </cfRule>
  </conditionalFormatting>
  <conditionalFormatting sqref="BF24:BI24">
    <cfRule type="expression" dxfId="38" priority="73">
      <formula>INDIRECT(ADDRESS(ROW(),COLUMN()))=TRUNC(INDIRECT(ADDRESS(ROW(),COLUMN())))</formula>
    </cfRule>
  </conditionalFormatting>
  <conditionalFormatting sqref="BF26:BI26">
    <cfRule type="expression" dxfId="37" priority="72">
      <formula>INDIRECT(ADDRESS(ROW(),COLUMN()))=TRUNC(INDIRECT(ADDRESS(ROW(),COLUMN())))</formula>
    </cfRule>
  </conditionalFormatting>
  <conditionalFormatting sqref="BF28:BI28">
    <cfRule type="expression" dxfId="36" priority="71">
      <formula>INDIRECT(ADDRESS(ROW(),COLUMN()))=TRUNC(INDIRECT(ADDRESS(ROW(),COLUMN())))</formula>
    </cfRule>
  </conditionalFormatting>
  <conditionalFormatting sqref="BF30:BI30">
    <cfRule type="expression" dxfId="35" priority="70">
      <formula>INDIRECT(ADDRESS(ROW(),COLUMN()))=TRUNC(INDIRECT(ADDRESS(ROW(),COLUMN())))</formula>
    </cfRule>
  </conditionalFormatting>
  <conditionalFormatting sqref="BF32:BI32">
    <cfRule type="expression" dxfId="34" priority="69">
      <formula>INDIRECT(ADDRESS(ROW(),COLUMN()))=TRUNC(INDIRECT(ADDRESS(ROW(),COLUMN())))</formula>
    </cfRule>
  </conditionalFormatting>
  <conditionalFormatting sqref="BF34:BI34">
    <cfRule type="expression" dxfId="33" priority="68">
      <formula>INDIRECT(ADDRESS(ROW(),COLUMN()))=TRUNC(INDIRECT(ADDRESS(ROW(),COLUMN())))</formula>
    </cfRule>
  </conditionalFormatting>
  <conditionalFormatting sqref="BF36:BI36">
    <cfRule type="expression" dxfId="32" priority="67">
      <formula>INDIRECT(ADDRESS(ROW(),COLUMN()))=TRUNC(INDIRECT(ADDRESS(ROW(),COLUMN())))</formula>
    </cfRule>
  </conditionalFormatting>
  <conditionalFormatting sqref="BF38:BI38">
    <cfRule type="expression" dxfId="31" priority="66">
      <formula>INDIRECT(ADDRESS(ROW(),COLUMN()))=TRUNC(INDIRECT(ADDRESS(ROW(),COLUMN())))</formula>
    </cfRule>
  </conditionalFormatting>
  <conditionalFormatting sqref="BF40:BI40">
    <cfRule type="expression" dxfId="30" priority="65">
      <formula>INDIRECT(ADDRESS(ROW(),COLUMN()))=TRUNC(INDIRECT(ADDRESS(ROW(),COLUMN())))</formula>
    </cfRule>
  </conditionalFormatting>
  <conditionalFormatting sqref="BF42:BI42">
    <cfRule type="expression" dxfId="29" priority="64">
      <formula>INDIRECT(ADDRESS(ROW(),COLUMN()))=TRUNC(INDIRECT(ADDRESS(ROW(),COLUMN())))</formula>
    </cfRule>
  </conditionalFormatting>
  <conditionalFormatting sqref="BF44:BI44">
    <cfRule type="expression" dxfId="28" priority="63">
      <formula>INDIRECT(ADDRESS(ROW(),COLUMN()))=TRUNC(INDIRECT(ADDRESS(ROW(),COLUMN())))</formula>
    </cfRule>
  </conditionalFormatting>
  <conditionalFormatting sqref="BF46:BI46">
    <cfRule type="expression" dxfId="27" priority="62">
      <formula>INDIRECT(ADDRESS(ROW(),COLUMN()))=TRUNC(INDIRECT(ADDRESS(ROW(),COLUMN())))</formula>
    </cfRule>
  </conditionalFormatting>
  <conditionalFormatting sqref="BF48:BI48">
    <cfRule type="expression" dxfId="26" priority="61">
      <formula>INDIRECT(ADDRESS(ROW(),COLUMN()))=TRUNC(INDIRECT(ADDRESS(ROW(),COLUMN())))</formula>
    </cfRule>
  </conditionalFormatting>
  <conditionalFormatting sqref="BF50:BI50">
    <cfRule type="expression" dxfId="25" priority="60">
      <formula>INDIRECT(ADDRESS(ROW(),COLUMN()))=TRUNC(INDIRECT(ADDRESS(ROW(),COLUMN())))</formula>
    </cfRule>
  </conditionalFormatting>
  <conditionalFormatting sqref="BF52:BI52">
    <cfRule type="expression" dxfId="24" priority="59">
      <formula>INDIRECT(ADDRESS(ROW(),COLUMN()))=TRUNC(INDIRECT(ADDRESS(ROW(),COLUMN())))</formula>
    </cfRule>
  </conditionalFormatting>
  <conditionalFormatting sqref="BF54:BI54">
    <cfRule type="expression" dxfId="23" priority="58">
      <formula>INDIRECT(ADDRESS(ROW(),COLUMN()))=TRUNC(INDIRECT(ADDRESS(ROW(),COLUMN())))</formula>
    </cfRule>
  </conditionalFormatting>
  <conditionalFormatting sqref="Q60:AB64">
    <cfRule type="expression" dxfId="22" priority="40">
      <formula>INDIRECT(ADDRESS(ROW(),COLUMN()))=TRUNC(INDIRECT(ADDRESS(ROW(),COLUMN())))</formula>
    </cfRule>
  </conditionalFormatting>
  <conditionalFormatting sqref="AG64:AR64 AK60:AR63">
    <cfRule type="expression" dxfId="21" priority="39">
      <formula>INDIRECT(ADDRESS(ROW(),COLUMN()))=TRUNC(INDIRECT(ADDRESS(ROW(),COLUMN())))</formula>
    </cfRule>
  </conditionalFormatting>
  <conditionalFormatting sqref="O69:R69">
    <cfRule type="expression" dxfId="20" priority="38">
      <formula>INDIRECT(ADDRESS(ROW(),COLUMN()))=TRUNC(INDIRECT(ADDRESS(ROW(),COLUMN())))</formula>
    </cfRule>
  </conditionalFormatting>
  <conditionalFormatting sqref="AE69:AH69">
    <cfRule type="expression" dxfId="19" priority="37">
      <formula>INDIRECT(ADDRESS(ROW(),COLUMN()))=TRUNC(INDIRECT(ADDRESS(ROW(),COLUMN())))</formula>
    </cfRule>
  </conditionalFormatting>
  <conditionalFormatting sqref="AG60:AJ63">
    <cfRule type="expression" dxfId="18" priority="36">
      <formula>INDIRECT(ADDRESS(ROW(),COLUMN()))=TRUNC(INDIRECT(ADDRESS(ROW(),COLUMN())))</formula>
    </cfRule>
  </conditionalFormatting>
  <conditionalFormatting sqref="AA20:BE20">
    <cfRule type="expression" dxfId="17" priority="29">
      <formula>INDIRECT(ADDRESS(ROW(),COLUMN()))=TRUNC(INDIRECT(ADDRESS(ROW(),COLUMN())))</formula>
    </cfRule>
  </conditionalFormatting>
  <conditionalFormatting sqref="AA22:BE22">
    <cfRule type="expression" dxfId="16" priority="28">
      <formula>INDIRECT(ADDRESS(ROW(),COLUMN()))=TRUNC(INDIRECT(ADDRESS(ROW(),COLUMN())))</formula>
    </cfRule>
  </conditionalFormatting>
  <conditionalFormatting sqref="AA24:BE24">
    <cfRule type="expression" dxfId="15" priority="27">
      <formula>INDIRECT(ADDRESS(ROW(),COLUMN()))=TRUNC(INDIRECT(ADDRESS(ROW(),COLUMN())))</formula>
    </cfRule>
  </conditionalFormatting>
  <conditionalFormatting sqref="AA26:BE26">
    <cfRule type="expression" dxfId="14" priority="26">
      <formula>INDIRECT(ADDRESS(ROW(),COLUMN()))=TRUNC(INDIRECT(ADDRESS(ROW(),COLUMN())))</formula>
    </cfRule>
  </conditionalFormatting>
  <conditionalFormatting sqref="AA28:BE28">
    <cfRule type="expression" dxfId="13" priority="25">
      <formula>INDIRECT(ADDRESS(ROW(),COLUMN()))=TRUNC(INDIRECT(ADDRESS(ROW(),COLUMN())))</formula>
    </cfRule>
  </conditionalFormatting>
  <conditionalFormatting sqref="AA30:BE30">
    <cfRule type="expression" dxfId="12" priority="24">
      <formula>INDIRECT(ADDRESS(ROW(),COLUMN()))=TRUNC(INDIRECT(ADDRESS(ROW(),COLUMN())))</formula>
    </cfRule>
  </conditionalFormatting>
  <conditionalFormatting sqref="AA32:BE32">
    <cfRule type="expression" dxfId="11" priority="23">
      <formula>INDIRECT(ADDRESS(ROW(),COLUMN()))=TRUNC(INDIRECT(ADDRESS(ROW(),COLUMN())))</formula>
    </cfRule>
  </conditionalFormatting>
  <conditionalFormatting sqref="AA34:BE34">
    <cfRule type="expression" dxfId="10" priority="22">
      <formula>INDIRECT(ADDRESS(ROW(),COLUMN()))=TRUNC(INDIRECT(ADDRESS(ROW(),COLUMN())))</formula>
    </cfRule>
  </conditionalFormatting>
  <conditionalFormatting sqref="AA36:BE36">
    <cfRule type="expression" dxfId="9" priority="21">
      <formula>INDIRECT(ADDRESS(ROW(),COLUMN()))=TRUNC(INDIRECT(ADDRESS(ROW(),COLUMN())))</formula>
    </cfRule>
  </conditionalFormatting>
  <conditionalFormatting sqref="AA38:BE38">
    <cfRule type="expression" dxfId="8" priority="20">
      <formula>INDIRECT(ADDRESS(ROW(),COLUMN()))=TRUNC(INDIRECT(ADDRESS(ROW(),COLUMN())))</formula>
    </cfRule>
  </conditionalFormatting>
  <conditionalFormatting sqref="AA40:BE40">
    <cfRule type="expression" dxfId="7" priority="19">
      <formula>INDIRECT(ADDRESS(ROW(),COLUMN()))=TRUNC(INDIRECT(ADDRESS(ROW(),COLUMN())))</formula>
    </cfRule>
  </conditionalFormatting>
  <conditionalFormatting sqref="AA42:BE42">
    <cfRule type="expression" dxfId="6" priority="18">
      <formula>INDIRECT(ADDRESS(ROW(),COLUMN()))=TRUNC(INDIRECT(ADDRESS(ROW(),COLUMN())))</formula>
    </cfRule>
  </conditionalFormatting>
  <conditionalFormatting sqref="AA44:BE44">
    <cfRule type="expression" dxfId="5" priority="17">
      <formula>INDIRECT(ADDRESS(ROW(),COLUMN()))=TRUNC(INDIRECT(ADDRESS(ROW(),COLUMN())))</formula>
    </cfRule>
  </conditionalFormatting>
  <conditionalFormatting sqref="AA46:BE46">
    <cfRule type="expression" dxfId="4" priority="16">
      <formula>INDIRECT(ADDRESS(ROW(),COLUMN()))=TRUNC(INDIRECT(ADDRESS(ROW(),COLUMN())))</formula>
    </cfRule>
  </conditionalFormatting>
  <conditionalFormatting sqref="AA48:BE48">
    <cfRule type="expression" dxfId="3" priority="15">
      <formula>INDIRECT(ADDRESS(ROW(),COLUMN()))=TRUNC(INDIRECT(ADDRESS(ROW(),COLUMN())))</formula>
    </cfRule>
  </conditionalFormatting>
  <conditionalFormatting sqref="AA50:BE50">
    <cfRule type="expression" dxfId="2" priority="14">
      <formula>INDIRECT(ADDRESS(ROW(),COLUMN()))=TRUNC(INDIRECT(ADDRESS(ROW(),COLUMN())))</formula>
    </cfRule>
  </conditionalFormatting>
  <conditionalFormatting sqref="AA52:BE52">
    <cfRule type="expression" dxfId="1" priority="13">
      <formula>INDIRECT(ADDRESS(ROW(),COLUMN()))=TRUNC(INDIRECT(ADDRESS(ROW(),COLUMN())))</formula>
    </cfRule>
  </conditionalFormatting>
  <conditionalFormatting sqref="AA54:BE54">
    <cfRule type="expression" dxfId="0" priority="12">
      <formula>INDIRECT(ADDRESS(ROW(),COLUMN()))=TRUNC(INDIRECT(ADDRESS(ROW(),COLUMN())))</formula>
    </cfRule>
  </conditionalFormatting>
  <dataValidations count="11">
    <dataValidation type="list" allowBlank="1" showInputMessage="1" showErrorMessage="1" sqref="BI4:BL4">
      <formula1>"予定,実績,予定・実績"</formula1>
    </dataValidation>
    <dataValidation type="decimal" allowBlank="1" showInputMessage="1" showErrorMessage="1" error="入力可能範囲　32～40" sqref="BE6:BF6">
      <formula1>32</formula1>
      <formula2>40</formula2>
    </dataValidation>
    <dataValidation type="list" allowBlank="1" showInputMessage="1" showErrorMessage="1" sqref="AJ3:AJ4">
      <formula1>#REF!</formula1>
    </dataValidation>
    <dataValidation type="list" allowBlank="1" showInputMessage="1" showErrorMessage="1" sqref="BI3:BL3">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formula1>【記載例】シフト記号表</formula1>
    </dataValidation>
    <dataValidation type="list" allowBlank="1" showInputMessage="1" showErrorMessage="1" sqref="V66:W66">
      <formula1>"週,暦月"</formula1>
    </dataValidation>
    <dataValidation type="list" allowBlank="1" showInputMessage="1" sqref="G17:H54">
      <formula1>職種</formula1>
    </dataValidation>
    <dataValidation type="list" allowBlank="1" showInputMessage="1" sqref="M17:N54">
      <formula1>"A, B, C, D"</formula1>
    </dataValidation>
    <dataValidation allowBlank="1" showInputMessage="1" showErrorMessage="1" error="入力可能範囲　32～40" sqref="BI10"/>
    <dataValidation type="list" allowBlank="1" showInputMessage="1" sqref="C17:C68">
      <formula1>"◎,○"</formula1>
    </dataValidation>
    <dataValidation type="list" errorStyle="warning" allowBlank="1" showInputMessage="1" error="リストにない場合のみ、入力してください。" sqref="O17:R54">
      <formula1>INDIRECT(G17)</formula1>
    </dataValidation>
  </dataValidations>
  <printOptions horizontalCentered="1"/>
  <pageMargins left="0.15748031496062992" right="0.15748031496062992" top="0.59055118110236227" bottom="0.47244094488188981" header="0.15748031496062992" footer="0.15748031496062992"/>
  <pageSetup paperSize="9" scale="38" fitToHeight="0" orientation="landscape" r:id="rId1"/>
  <headerFooter>
    <oddFooter>&amp;R&amp;16&amp;P/&amp;N</oddFooter>
  </headerFooter>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N52"/>
  <sheetViews>
    <sheetView zoomScale="70" zoomScaleNormal="70" workbookViewId="0"/>
  </sheetViews>
  <sheetFormatPr defaultColWidth="9" defaultRowHeight="25.5" x14ac:dyDescent="0.4"/>
  <cols>
    <col min="1" max="1" width="1.625" style="81" customWidth="1"/>
    <col min="2" max="2" width="5.625" style="80" customWidth="1"/>
    <col min="3" max="3" width="10.625" style="80" customWidth="1"/>
    <col min="4" max="4" width="10.625" style="80" hidden="1" customWidth="1"/>
    <col min="5" max="5" width="3.375" style="80" bestFit="1" customWidth="1"/>
    <col min="6" max="6" width="15.625" style="81" customWidth="1"/>
    <col min="7" max="7" width="3.375" style="81" bestFit="1" customWidth="1"/>
    <col min="8" max="8" width="15.625" style="81" customWidth="1"/>
    <col min="9" max="9" width="3.375" style="81" bestFit="1" customWidth="1"/>
    <col min="10" max="10" width="15.625" style="80" customWidth="1"/>
    <col min="11" max="11" width="3.375" style="81" bestFit="1" customWidth="1"/>
    <col min="12" max="12" width="15.625" style="81" customWidth="1"/>
    <col min="13" max="13" width="3.375" style="81" customWidth="1"/>
    <col min="14" max="14" width="50.625" style="81" customWidth="1"/>
    <col min="15" max="16384" width="9" style="81"/>
  </cols>
  <sheetData>
    <row r="1" spans="2:14" x14ac:dyDescent="0.4">
      <c r="B1" s="79" t="s">
        <v>32</v>
      </c>
    </row>
    <row r="2" spans="2:14" x14ac:dyDescent="0.4">
      <c r="B2" s="82" t="s">
        <v>33</v>
      </c>
      <c r="F2" s="83"/>
      <c r="G2" s="84"/>
      <c r="H2" s="84"/>
      <c r="I2" s="84"/>
      <c r="J2" s="85"/>
      <c r="K2" s="84"/>
      <c r="L2" s="84"/>
    </row>
    <row r="3" spans="2:14" x14ac:dyDescent="0.4">
      <c r="B3" s="83" t="s">
        <v>194</v>
      </c>
      <c r="F3" s="85" t="s">
        <v>195</v>
      </c>
      <c r="G3" s="84"/>
      <c r="H3" s="84"/>
      <c r="I3" s="84"/>
      <c r="J3" s="85"/>
      <c r="K3" s="84"/>
      <c r="L3" s="84"/>
    </row>
    <row r="4" spans="2:14" x14ac:dyDescent="0.4">
      <c r="B4" s="82"/>
      <c r="F4" s="352" t="s">
        <v>34</v>
      </c>
      <c r="G4" s="352"/>
      <c r="H4" s="352"/>
      <c r="I4" s="352"/>
      <c r="J4" s="352"/>
      <c r="K4" s="352"/>
      <c r="L4" s="352"/>
      <c r="N4" s="352" t="s">
        <v>214</v>
      </c>
    </row>
    <row r="5" spans="2:14" x14ac:dyDescent="0.4">
      <c r="B5" s="80" t="s">
        <v>20</v>
      </c>
      <c r="C5" s="80" t="s">
        <v>4</v>
      </c>
      <c r="F5" s="80" t="s">
        <v>215</v>
      </c>
      <c r="G5" s="80"/>
      <c r="H5" s="80" t="s">
        <v>216</v>
      </c>
      <c r="J5" s="80" t="s">
        <v>35</v>
      </c>
      <c r="L5" s="80" t="s">
        <v>34</v>
      </c>
      <c r="N5" s="352"/>
    </row>
    <row r="6" spans="2:14" x14ac:dyDescent="0.4">
      <c r="B6" s="86">
        <v>1</v>
      </c>
      <c r="C6" s="87" t="s">
        <v>38</v>
      </c>
      <c r="D6" s="88" t="str">
        <f>C6</f>
        <v>a</v>
      </c>
      <c r="E6" s="86" t="s">
        <v>16</v>
      </c>
      <c r="F6" s="89">
        <v>0.29166666666666669</v>
      </c>
      <c r="G6" s="86" t="s">
        <v>17</v>
      </c>
      <c r="H6" s="89">
        <v>0.66666666666666663</v>
      </c>
      <c r="I6" s="90" t="s">
        <v>37</v>
      </c>
      <c r="J6" s="89">
        <v>4.1666666666666664E-2</v>
      </c>
      <c r="K6" s="91" t="s">
        <v>2</v>
      </c>
      <c r="L6" s="92">
        <f>IF(OR(F6="",H6=""),"",(H6+IF(F6&gt;H6,1,0)-F6-J6)*24)</f>
        <v>7.9999999999999982</v>
      </c>
      <c r="N6" s="93"/>
    </row>
    <row r="7" spans="2:14" x14ac:dyDescent="0.4">
      <c r="B7" s="86">
        <v>2</v>
      </c>
      <c r="C7" s="87" t="s">
        <v>39</v>
      </c>
      <c r="D7" s="88" t="str">
        <f t="shared" ref="D7:D38" si="0">C7</f>
        <v>b</v>
      </c>
      <c r="E7" s="86" t="s">
        <v>16</v>
      </c>
      <c r="F7" s="89">
        <v>0.375</v>
      </c>
      <c r="G7" s="86" t="s">
        <v>17</v>
      </c>
      <c r="H7" s="89">
        <v>0.75</v>
      </c>
      <c r="I7" s="90" t="s">
        <v>37</v>
      </c>
      <c r="J7" s="89">
        <v>4.1666666666666664E-2</v>
      </c>
      <c r="K7" s="91" t="s">
        <v>2</v>
      </c>
      <c r="L7" s="92">
        <f>IF(OR(F7="",H7=""),"",(H7+IF(F7&gt;H7,1,0)-F7-J7)*24)</f>
        <v>8</v>
      </c>
      <c r="N7" s="93"/>
    </row>
    <row r="8" spans="2:14" x14ac:dyDescent="0.4">
      <c r="B8" s="86">
        <v>3</v>
      </c>
      <c r="C8" s="87" t="s">
        <v>40</v>
      </c>
      <c r="D8" s="88" t="str">
        <f t="shared" si="0"/>
        <v>c</v>
      </c>
      <c r="E8" s="86" t="s">
        <v>16</v>
      </c>
      <c r="F8" s="89">
        <v>0.41666666666666669</v>
      </c>
      <c r="G8" s="86" t="s">
        <v>17</v>
      </c>
      <c r="H8" s="89">
        <v>0.79166666666666663</v>
      </c>
      <c r="I8" s="90" t="s">
        <v>37</v>
      </c>
      <c r="J8" s="89">
        <v>4.1666666666666664E-2</v>
      </c>
      <c r="K8" s="91" t="s">
        <v>2</v>
      </c>
      <c r="L8" s="92">
        <f>IF(OR(F8="",H8=""),"",(H8+IF(F8&gt;H8,1,0)-F8-J8)*24)</f>
        <v>7.9999999999999982</v>
      </c>
      <c r="N8" s="93"/>
    </row>
    <row r="9" spans="2:14" x14ac:dyDescent="0.4">
      <c r="B9" s="86">
        <v>4</v>
      </c>
      <c r="C9" s="87" t="s">
        <v>41</v>
      </c>
      <c r="D9" s="88" t="str">
        <f t="shared" si="0"/>
        <v>d</v>
      </c>
      <c r="E9" s="86" t="s">
        <v>16</v>
      </c>
      <c r="F9" s="89">
        <v>0.5</v>
      </c>
      <c r="G9" s="86" t="s">
        <v>17</v>
      </c>
      <c r="H9" s="89">
        <v>0.875</v>
      </c>
      <c r="I9" s="90" t="s">
        <v>37</v>
      </c>
      <c r="J9" s="89">
        <v>4.1666666666666664E-2</v>
      </c>
      <c r="K9" s="91" t="s">
        <v>2</v>
      </c>
      <c r="L9" s="92">
        <f>IF(OR(F9="",H9=""),"",(H9+IF(F9&gt;H9,1,0)-F9-J9)*24)</f>
        <v>8</v>
      </c>
      <c r="N9" s="93"/>
    </row>
    <row r="10" spans="2:14" x14ac:dyDescent="0.4">
      <c r="B10" s="86">
        <v>5</v>
      </c>
      <c r="C10" s="87" t="s">
        <v>42</v>
      </c>
      <c r="D10" s="88" t="str">
        <f t="shared" si="0"/>
        <v>e</v>
      </c>
      <c r="E10" s="86" t="s">
        <v>16</v>
      </c>
      <c r="F10" s="89">
        <v>0.375</v>
      </c>
      <c r="G10" s="86" t="s">
        <v>17</v>
      </c>
      <c r="H10" s="89">
        <v>0.54166666666666663</v>
      </c>
      <c r="I10" s="90" t="s">
        <v>37</v>
      </c>
      <c r="J10" s="89">
        <v>0</v>
      </c>
      <c r="K10" s="91" t="s">
        <v>2</v>
      </c>
      <c r="L10" s="92">
        <f t="shared" ref="L10:L22" si="1">IF(OR(F10="",H10=""),"",(H10+IF(F10&gt;H10,1,0)-F10-J10)*24)</f>
        <v>3.9999999999999991</v>
      </c>
      <c r="N10" s="93"/>
    </row>
    <row r="11" spans="2:14" x14ac:dyDescent="0.4">
      <c r="B11" s="86">
        <v>6</v>
      </c>
      <c r="C11" s="87" t="s">
        <v>43</v>
      </c>
      <c r="D11" s="88" t="str">
        <f t="shared" si="0"/>
        <v>f</v>
      </c>
      <c r="E11" s="86" t="s">
        <v>16</v>
      </c>
      <c r="F11" s="89">
        <v>0.54166666666666663</v>
      </c>
      <c r="G11" s="86" t="s">
        <v>17</v>
      </c>
      <c r="H11" s="89">
        <v>0.75</v>
      </c>
      <c r="I11" s="90" t="s">
        <v>37</v>
      </c>
      <c r="J11" s="89">
        <v>4.1666666666666664E-2</v>
      </c>
      <c r="K11" s="91" t="s">
        <v>2</v>
      </c>
      <c r="L11" s="92">
        <f>IF(OR(F11="",H11=""),"",(H11+IF(F11&gt;H11,1,0)-F11-J11)*24)</f>
        <v>4.0000000000000009</v>
      </c>
      <c r="N11" s="93"/>
    </row>
    <row r="12" spans="2:14" x14ac:dyDescent="0.4">
      <c r="B12" s="86">
        <v>7</v>
      </c>
      <c r="C12" s="87" t="s">
        <v>44</v>
      </c>
      <c r="D12" s="88" t="str">
        <f t="shared" si="0"/>
        <v>g</v>
      </c>
      <c r="E12" s="86" t="s">
        <v>16</v>
      </c>
      <c r="F12" s="89">
        <v>0.58333333333333337</v>
      </c>
      <c r="G12" s="86" t="s">
        <v>17</v>
      </c>
      <c r="H12" s="89">
        <v>0.83333333333333337</v>
      </c>
      <c r="I12" s="90" t="s">
        <v>37</v>
      </c>
      <c r="J12" s="89">
        <v>0</v>
      </c>
      <c r="K12" s="91" t="s">
        <v>2</v>
      </c>
      <c r="L12" s="92">
        <f t="shared" si="1"/>
        <v>6</v>
      </c>
      <c r="N12" s="93"/>
    </row>
    <row r="13" spans="2:14" x14ac:dyDescent="0.4">
      <c r="B13" s="86">
        <v>8</v>
      </c>
      <c r="C13" s="87" t="s">
        <v>45</v>
      </c>
      <c r="D13" s="88" t="str">
        <f t="shared" si="0"/>
        <v>h</v>
      </c>
      <c r="E13" s="86" t="s">
        <v>16</v>
      </c>
      <c r="F13" s="89">
        <v>0.66666666666666663</v>
      </c>
      <c r="G13" s="86" t="s">
        <v>17</v>
      </c>
      <c r="H13" s="89">
        <v>1</v>
      </c>
      <c r="I13" s="90" t="s">
        <v>37</v>
      </c>
      <c r="J13" s="89">
        <v>0</v>
      </c>
      <c r="K13" s="91" t="s">
        <v>2</v>
      </c>
      <c r="L13" s="92">
        <f t="shared" si="1"/>
        <v>8</v>
      </c>
      <c r="N13" s="93" t="s">
        <v>236</v>
      </c>
    </row>
    <row r="14" spans="2:14" x14ac:dyDescent="0.4">
      <c r="B14" s="86">
        <v>9</v>
      </c>
      <c r="C14" s="87" t="s">
        <v>46</v>
      </c>
      <c r="D14" s="88" t="str">
        <f t="shared" si="0"/>
        <v>i</v>
      </c>
      <c r="E14" s="86" t="s">
        <v>16</v>
      </c>
      <c r="F14" s="89">
        <v>0</v>
      </c>
      <c r="G14" s="86" t="s">
        <v>17</v>
      </c>
      <c r="H14" s="89">
        <v>0.375</v>
      </c>
      <c r="I14" s="90" t="s">
        <v>37</v>
      </c>
      <c r="J14" s="89">
        <v>4.1666666666666664E-2</v>
      </c>
      <c r="K14" s="91" t="s">
        <v>2</v>
      </c>
      <c r="L14" s="92">
        <f t="shared" si="1"/>
        <v>8</v>
      </c>
      <c r="N14" s="93" t="s">
        <v>246</v>
      </c>
    </row>
    <row r="15" spans="2:14" x14ac:dyDescent="0.4">
      <c r="B15" s="86">
        <v>10</v>
      </c>
      <c r="C15" s="87" t="s">
        <v>47</v>
      </c>
      <c r="D15" s="88" t="str">
        <f t="shared" si="0"/>
        <v>j</v>
      </c>
      <c r="E15" s="86" t="s">
        <v>16</v>
      </c>
      <c r="F15" s="89"/>
      <c r="G15" s="86" t="s">
        <v>17</v>
      </c>
      <c r="H15" s="89"/>
      <c r="I15" s="90" t="s">
        <v>37</v>
      </c>
      <c r="J15" s="89">
        <v>0</v>
      </c>
      <c r="K15" s="91" t="s">
        <v>2</v>
      </c>
      <c r="L15" s="92" t="str">
        <f t="shared" si="1"/>
        <v/>
      </c>
      <c r="N15" s="93"/>
    </row>
    <row r="16" spans="2:14" x14ac:dyDescent="0.4">
      <c r="B16" s="86">
        <v>11</v>
      </c>
      <c r="C16" s="87" t="s">
        <v>48</v>
      </c>
      <c r="D16" s="88" t="str">
        <f t="shared" si="0"/>
        <v>k</v>
      </c>
      <c r="E16" s="86" t="s">
        <v>16</v>
      </c>
      <c r="F16" s="89"/>
      <c r="G16" s="86" t="s">
        <v>17</v>
      </c>
      <c r="H16" s="89"/>
      <c r="I16" s="90" t="s">
        <v>37</v>
      </c>
      <c r="J16" s="89">
        <v>0</v>
      </c>
      <c r="K16" s="91" t="s">
        <v>2</v>
      </c>
      <c r="L16" s="92" t="str">
        <f t="shared" si="1"/>
        <v/>
      </c>
      <c r="N16" s="93"/>
    </row>
    <row r="17" spans="2:14" x14ac:dyDescent="0.4">
      <c r="B17" s="86">
        <v>12</v>
      </c>
      <c r="C17" s="87" t="s">
        <v>49</v>
      </c>
      <c r="D17" s="88" t="str">
        <f t="shared" si="0"/>
        <v>l</v>
      </c>
      <c r="E17" s="86" t="s">
        <v>16</v>
      </c>
      <c r="F17" s="89"/>
      <c r="G17" s="86" t="s">
        <v>17</v>
      </c>
      <c r="H17" s="89"/>
      <c r="I17" s="90" t="s">
        <v>37</v>
      </c>
      <c r="J17" s="89">
        <v>0</v>
      </c>
      <c r="K17" s="91" t="s">
        <v>2</v>
      </c>
      <c r="L17" s="92" t="str">
        <f t="shared" si="1"/>
        <v/>
      </c>
      <c r="N17" s="93"/>
    </row>
    <row r="18" spans="2:14" x14ac:dyDescent="0.4">
      <c r="B18" s="86">
        <v>13</v>
      </c>
      <c r="C18" s="87" t="s">
        <v>50</v>
      </c>
      <c r="D18" s="88" t="str">
        <f t="shared" si="0"/>
        <v>m</v>
      </c>
      <c r="E18" s="86" t="s">
        <v>16</v>
      </c>
      <c r="F18" s="89"/>
      <c r="G18" s="86" t="s">
        <v>17</v>
      </c>
      <c r="H18" s="89"/>
      <c r="I18" s="90" t="s">
        <v>37</v>
      </c>
      <c r="J18" s="89">
        <v>0</v>
      </c>
      <c r="K18" s="91" t="s">
        <v>2</v>
      </c>
      <c r="L18" s="92" t="str">
        <f t="shared" si="1"/>
        <v/>
      </c>
      <c r="N18" s="93"/>
    </row>
    <row r="19" spans="2:14" x14ac:dyDescent="0.4">
      <c r="B19" s="86">
        <v>14</v>
      </c>
      <c r="C19" s="87" t="s">
        <v>51</v>
      </c>
      <c r="D19" s="88" t="str">
        <f t="shared" si="0"/>
        <v>n</v>
      </c>
      <c r="E19" s="86" t="s">
        <v>16</v>
      </c>
      <c r="F19" s="89"/>
      <c r="G19" s="86" t="s">
        <v>17</v>
      </c>
      <c r="H19" s="89"/>
      <c r="I19" s="90" t="s">
        <v>37</v>
      </c>
      <c r="J19" s="89">
        <v>0</v>
      </c>
      <c r="K19" s="91" t="s">
        <v>2</v>
      </c>
      <c r="L19" s="92" t="str">
        <f t="shared" si="1"/>
        <v/>
      </c>
      <c r="N19" s="93"/>
    </row>
    <row r="20" spans="2:14" x14ac:dyDescent="0.4">
      <c r="B20" s="86">
        <v>15</v>
      </c>
      <c r="C20" s="87" t="s">
        <v>52</v>
      </c>
      <c r="D20" s="88" t="str">
        <f t="shared" si="0"/>
        <v>o</v>
      </c>
      <c r="E20" s="86" t="s">
        <v>16</v>
      </c>
      <c r="F20" s="89"/>
      <c r="G20" s="86" t="s">
        <v>17</v>
      </c>
      <c r="H20" s="89"/>
      <c r="I20" s="90" t="s">
        <v>37</v>
      </c>
      <c r="J20" s="89">
        <v>0</v>
      </c>
      <c r="K20" s="91" t="s">
        <v>2</v>
      </c>
      <c r="L20" s="92" t="str">
        <f t="shared" si="1"/>
        <v/>
      </c>
      <c r="N20" s="93"/>
    </row>
    <row r="21" spans="2:14" x14ac:dyDescent="0.4">
      <c r="B21" s="86">
        <v>16</v>
      </c>
      <c r="C21" s="87" t="s">
        <v>53</v>
      </c>
      <c r="D21" s="88" t="str">
        <f t="shared" si="0"/>
        <v>p</v>
      </c>
      <c r="E21" s="86" t="s">
        <v>16</v>
      </c>
      <c r="F21" s="89"/>
      <c r="G21" s="86" t="s">
        <v>17</v>
      </c>
      <c r="H21" s="89"/>
      <c r="I21" s="90" t="s">
        <v>37</v>
      </c>
      <c r="J21" s="89">
        <v>0</v>
      </c>
      <c r="K21" s="91" t="s">
        <v>2</v>
      </c>
      <c r="L21" s="92" t="str">
        <f t="shared" si="1"/>
        <v/>
      </c>
      <c r="N21" s="93"/>
    </row>
    <row r="22" spans="2:14" x14ac:dyDescent="0.4">
      <c r="B22" s="86">
        <v>17</v>
      </c>
      <c r="C22" s="87" t="s">
        <v>54</v>
      </c>
      <c r="D22" s="88" t="str">
        <f t="shared" si="0"/>
        <v>q</v>
      </c>
      <c r="E22" s="86" t="s">
        <v>16</v>
      </c>
      <c r="F22" s="89"/>
      <c r="G22" s="86" t="s">
        <v>17</v>
      </c>
      <c r="H22" s="89"/>
      <c r="I22" s="90" t="s">
        <v>37</v>
      </c>
      <c r="J22" s="89">
        <v>0</v>
      </c>
      <c r="K22" s="91" t="s">
        <v>2</v>
      </c>
      <c r="L22" s="92" t="str">
        <f t="shared" si="1"/>
        <v/>
      </c>
      <c r="N22" s="93"/>
    </row>
    <row r="23" spans="2:14" x14ac:dyDescent="0.4">
      <c r="B23" s="86">
        <v>18</v>
      </c>
      <c r="C23" s="87" t="s">
        <v>55</v>
      </c>
      <c r="D23" s="88" t="str">
        <f t="shared" si="0"/>
        <v>r</v>
      </c>
      <c r="E23" s="86" t="s">
        <v>16</v>
      </c>
      <c r="F23" s="94"/>
      <c r="G23" s="86" t="s">
        <v>17</v>
      </c>
      <c r="H23" s="94"/>
      <c r="I23" s="90" t="s">
        <v>37</v>
      </c>
      <c r="J23" s="94"/>
      <c r="K23" s="91" t="s">
        <v>2</v>
      </c>
      <c r="L23" s="87">
        <v>1</v>
      </c>
      <c r="N23" s="93"/>
    </row>
    <row r="24" spans="2:14" x14ac:dyDescent="0.4">
      <c r="B24" s="86">
        <v>19</v>
      </c>
      <c r="C24" s="87" t="s">
        <v>56</v>
      </c>
      <c r="D24" s="88" t="str">
        <f t="shared" si="0"/>
        <v>s</v>
      </c>
      <c r="E24" s="86" t="s">
        <v>16</v>
      </c>
      <c r="F24" s="94"/>
      <c r="G24" s="86" t="s">
        <v>17</v>
      </c>
      <c r="H24" s="94"/>
      <c r="I24" s="90" t="s">
        <v>37</v>
      </c>
      <c r="J24" s="94"/>
      <c r="K24" s="91" t="s">
        <v>2</v>
      </c>
      <c r="L24" s="87">
        <v>2</v>
      </c>
      <c r="N24" s="93"/>
    </row>
    <row r="25" spans="2:14" x14ac:dyDescent="0.4">
      <c r="B25" s="86">
        <v>20</v>
      </c>
      <c r="C25" s="87" t="s">
        <v>57</v>
      </c>
      <c r="D25" s="88" t="str">
        <f t="shared" si="0"/>
        <v>t</v>
      </c>
      <c r="E25" s="86" t="s">
        <v>16</v>
      </c>
      <c r="F25" s="94"/>
      <c r="G25" s="86" t="s">
        <v>17</v>
      </c>
      <c r="H25" s="94"/>
      <c r="I25" s="90" t="s">
        <v>37</v>
      </c>
      <c r="J25" s="94"/>
      <c r="K25" s="91" t="s">
        <v>2</v>
      </c>
      <c r="L25" s="87">
        <v>3</v>
      </c>
      <c r="N25" s="93"/>
    </row>
    <row r="26" spans="2:14" x14ac:dyDescent="0.4">
      <c r="B26" s="86">
        <v>21</v>
      </c>
      <c r="C26" s="87" t="s">
        <v>58</v>
      </c>
      <c r="D26" s="88" t="str">
        <f t="shared" si="0"/>
        <v>u</v>
      </c>
      <c r="E26" s="86" t="s">
        <v>16</v>
      </c>
      <c r="F26" s="94"/>
      <c r="G26" s="86" t="s">
        <v>17</v>
      </c>
      <c r="H26" s="94"/>
      <c r="I26" s="90" t="s">
        <v>37</v>
      </c>
      <c r="J26" s="94"/>
      <c r="K26" s="91" t="s">
        <v>2</v>
      </c>
      <c r="L26" s="87">
        <v>4</v>
      </c>
      <c r="N26" s="93"/>
    </row>
    <row r="27" spans="2:14" x14ac:dyDescent="0.4">
      <c r="B27" s="86">
        <v>22</v>
      </c>
      <c r="C27" s="87" t="s">
        <v>59</v>
      </c>
      <c r="D27" s="88" t="str">
        <f t="shared" si="0"/>
        <v>v</v>
      </c>
      <c r="E27" s="86" t="s">
        <v>16</v>
      </c>
      <c r="F27" s="94"/>
      <c r="G27" s="86" t="s">
        <v>17</v>
      </c>
      <c r="H27" s="94"/>
      <c r="I27" s="90" t="s">
        <v>37</v>
      </c>
      <c r="J27" s="94"/>
      <c r="K27" s="91" t="s">
        <v>2</v>
      </c>
      <c r="L27" s="87">
        <v>5</v>
      </c>
      <c r="N27" s="93"/>
    </row>
    <row r="28" spans="2:14" x14ac:dyDescent="0.4">
      <c r="B28" s="86">
        <v>23</v>
      </c>
      <c r="C28" s="87" t="s">
        <v>60</v>
      </c>
      <c r="D28" s="88" t="str">
        <f t="shared" si="0"/>
        <v>w</v>
      </c>
      <c r="E28" s="86" t="s">
        <v>16</v>
      </c>
      <c r="F28" s="94"/>
      <c r="G28" s="86" t="s">
        <v>17</v>
      </c>
      <c r="H28" s="94"/>
      <c r="I28" s="90" t="s">
        <v>37</v>
      </c>
      <c r="J28" s="94"/>
      <c r="K28" s="91" t="s">
        <v>2</v>
      </c>
      <c r="L28" s="87">
        <v>6</v>
      </c>
      <c r="N28" s="93"/>
    </row>
    <row r="29" spans="2:14" x14ac:dyDescent="0.4">
      <c r="B29" s="86">
        <v>24</v>
      </c>
      <c r="C29" s="87" t="s">
        <v>61</v>
      </c>
      <c r="D29" s="88" t="str">
        <f t="shared" si="0"/>
        <v>x</v>
      </c>
      <c r="E29" s="86" t="s">
        <v>16</v>
      </c>
      <c r="F29" s="94"/>
      <c r="G29" s="86" t="s">
        <v>17</v>
      </c>
      <c r="H29" s="94"/>
      <c r="I29" s="90" t="s">
        <v>37</v>
      </c>
      <c r="J29" s="94"/>
      <c r="K29" s="91" t="s">
        <v>2</v>
      </c>
      <c r="L29" s="87">
        <v>7</v>
      </c>
      <c r="N29" s="93"/>
    </row>
    <row r="30" spans="2:14" x14ac:dyDescent="0.4">
      <c r="B30" s="86">
        <v>25</v>
      </c>
      <c r="C30" s="87" t="s">
        <v>62</v>
      </c>
      <c r="D30" s="88" t="str">
        <f t="shared" si="0"/>
        <v>y</v>
      </c>
      <c r="E30" s="86" t="s">
        <v>16</v>
      </c>
      <c r="F30" s="94"/>
      <c r="G30" s="86" t="s">
        <v>17</v>
      </c>
      <c r="H30" s="94"/>
      <c r="I30" s="90" t="s">
        <v>37</v>
      </c>
      <c r="J30" s="94"/>
      <c r="K30" s="91" t="s">
        <v>2</v>
      </c>
      <c r="L30" s="87">
        <v>8</v>
      </c>
      <c r="N30" s="93"/>
    </row>
    <row r="31" spans="2:14" x14ac:dyDescent="0.4">
      <c r="B31" s="86">
        <v>26</v>
      </c>
      <c r="C31" s="87" t="s">
        <v>63</v>
      </c>
      <c r="D31" s="88" t="str">
        <f t="shared" si="0"/>
        <v>z</v>
      </c>
      <c r="E31" s="86" t="s">
        <v>16</v>
      </c>
      <c r="F31" s="94"/>
      <c r="G31" s="86" t="s">
        <v>17</v>
      </c>
      <c r="H31" s="94"/>
      <c r="I31" s="90" t="s">
        <v>37</v>
      </c>
      <c r="J31" s="94"/>
      <c r="K31" s="91" t="s">
        <v>2</v>
      </c>
      <c r="L31" s="87">
        <v>1</v>
      </c>
      <c r="N31" s="93"/>
    </row>
    <row r="32" spans="2:14" x14ac:dyDescent="0.4">
      <c r="B32" s="86">
        <v>27</v>
      </c>
      <c r="C32" s="87" t="s">
        <v>61</v>
      </c>
      <c r="D32" s="88" t="str">
        <f t="shared" si="0"/>
        <v>x</v>
      </c>
      <c r="E32" s="86" t="s">
        <v>16</v>
      </c>
      <c r="F32" s="94"/>
      <c r="G32" s="86" t="s">
        <v>17</v>
      </c>
      <c r="H32" s="94"/>
      <c r="I32" s="90" t="s">
        <v>37</v>
      </c>
      <c r="J32" s="94"/>
      <c r="K32" s="91" t="s">
        <v>2</v>
      </c>
      <c r="L32" s="87">
        <v>2</v>
      </c>
      <c r="N32" s="93"/>
    </row>
    <row r="33" spans="2:14" x14ac:dyDescent="0.4">
      <c r="B33" s="86">
        <v>28</v>
      </c>
      <c r="C33" s="87" t="s">
        <v>64</v>
      </c>
      <c r="D33" s="88" t="str">
        <f t="shared" si="0"/>
        <v>aa</v>
      </c>
      <c r="E33" s="86" t="s">
        <v>16</v>
      </c>
      <c r="F33" s="94"/>
      <c r="G33" s="86" t="s">
        <v>17</v>
      </c>
      <c r="H33" s="94"/>
      <c r="I33" s="90" t="s">
        <v>37</v>
      </c>
      <c r="J33" s="94"/>
      <c r="K33" s="91" t="s">
        <v>2</v>
      </c>
      <c r="L33" s="87">
        <v>3</v>
      </c>
      <c r="N33" s="93"/>
    </row>
    <row r="34" spans="2:14" x14ac:dyDescent="0.4">
      <c r="B34" s="86">
        <v>29</v>
      </c>
      <c r="C34" s="87" t="s">
        <v>65</v>
      </c>
      <c r="D34" s="88" t="str">
        <f t="shared" si="0"/>
        <v>ab</v>
      </c>
      <c r="E34" s="86" t="s">
        <v>16</v>
      </c>
      <c r="F34" s="94"/>
      <c r="G34" s="86" t="s">
        <v>17</v>
      </c>
      <c r="H34" s="94"/>
      <c r="I34" s="90" t="s">
        <v>37</v>
      </c>
      <c r="J34" s="94"/>
      <c r="K34" s="91" t="s">
        <v>2</v>
      </c>
      <c r="L34" s="87">
        <v>4</v>
      </c>
      <c r="N34" s="93"/>
    </row>
    <row r="35" spans="2:14" x14ac:dyDescent="0.4">
      <c r="B35" s="86">
        <v>30</v>
      </c>
      <c r="C35" s="87" t="s">
        <v>66</v>
      </c>
      <c r="D35" s="88" t="str">
        <f t="shared" si="0"/>
        <v>ac</v>
      </c>
      <c r="E35" s="86" t="s">
        <v>16</v>
      </c>
      <c r="F35" s="94"/>
      <c r="G35" s="86" t="s">
        <v>17</v>
      </c>
      <c r="H35" s="94"/>
      <c r="I35" s="90" t="s">
        <v>37</v>
      </c>
      <c r="J35" s="94"/>
      <c r="K35" s="91" t="s">
        <v>2</v>
      </c>
      <c r="L35" s="87">
        <v>5</v>
      </c>
      <c r="N35" s="93"/>
    </row>
    <row r="36" spans="2:14" x14ac:dyDescent="0.4">
      <c r="B36" s="86">
        <v>31</v>
      </c>
      <c r="C36" s="87" t="s">
        <v>67</v>
      </c>
      <c r="D36" s="88" t="str">
        <f t="shared" si="0"/>
        <v>ad</v>
      </c>
      <c r="E36" s="86" t="s">
        <v>16</v>
      </c>
      <c r="F36" s="94"/>
      <c r="G36" s="86" t="s">
        <v>17</v>
      </c>
      <c r="H36" s="94"/>
      <c r="I36" s="90" t="s">
        <v>37</v>
      </c>
      <c r="J36" s="94"/>
      <c r="K36" s="91" t="s">
        <v>2</v>
      </c>
      <c r="L36" s="87">
        <v>6</v>
      </c>
      <c r="N36" s="93"/>
    </row>
    <row r="37" spans="2:14" x14ac:dyDescent="0.4">
      <c r="B37" s="86">
        <v>32</v>
      </c>
      <c r="C37" s="87" t="s">
        <v>68</v>
      </c>
      <c r="D37" s="88" t="str">
        <f t="shared" si="0"/>
        <v>ae</v>
      </c>
      <c r="E37" s="86" t="s">
        <v>16</v>
      </c>
      <c r="F37" s="94"/>
      <c r="G37" s="86" t="s">
        <v>17</v>
      </c>
      <c r="H37" s="94"/>
      <c r="I37" s="90" t="s">
        <v>37</v>
      </c>
      <c r="J37" s="94"/>
      <c r="K37" s="91" t="s">
        <v>2</v>
      </c>
      <c r="L37" s="87">
        <v>7</v>
      </c>
      <c r="N37" s="93"/>
    </row>
    <row r="38" spans="2:14" x14ac:dyDescent="0.4">
      <c r="B38" s="86">
        <v>33</v>
      </c>
      <c r="C38" s="87" t="s">
        <v>69</v>
      </c>
      <c r="D38" s="88" t="str">
        <f t="shared" si="0"/>
        <v>af</v>
      </c>
      <c r="E38" s="86" t="s">
        <v>16</v>
      </c>
      <c r="F38" s="94"/>
      <c r="G38" s="86" t="s">
        <v>17</v>
      </c>
      <c r="H38" s="94"/>
      <c r="I38" s="90" t="s">
        <v>37</v>
      </c>
      <c r="J38" s="94"/>
      <c r="K38" s="91" t="s">
        <v>2</v>
      </c>
      <c r="L38" s="87">
        <v>8</v>
      </c>
      <c r="N38" s="93"/>
    </row>
    <row r="39" spans="2:14" x14ac:dyDescent="0.4">
      <c r="B39" s="86">
        <v>34</v>
      </c>
      <c r="C39" s="95" t="s">
        <v>87</v>
      </c>
      <c r="D39" s="88"/>
      <c r="E39" s="86" t="s">
        <v>16</v>
      </c>
      <c r="F39" s="89">
        <v>0.29166666666666669</v>
      </c>
      <c r="G39" s="86" t="s">
        <v>17</v>
      </c>
      <c r="H39" s="89">
        <v>0.39583333333333331</v>
      </c>
      <c r="I39" s="90" t="s">
        <v>37</v>
      </c>
      <c r="J39" s="89">
        <v>0</v>
      </c>
      <c r="K39" s="91" t="s">
        <v>2</v>
      </c>
      <c r="L39" s="92">
        <f t="shared" ref="L39:L40" si="2">IF(OR(F39="",H39=""),"",(H39+IF(F39&gt;H39,1,0)-F39-J39)*24)</f>
        <v>2.4999999999999991</v>
      </c>
      <c r="N39" s="93"/>
    </row>
    <row r="40" spans="2:14" x14ac:dyDescent="0.4">
      <c r="B40" s="86"/>
      <c r="C40" s="96" t="s">
        <v>36</v>
      </c>
      <c r="D40" s="88"/>
      <c r="E40" s="86" t="s">
        <v>16</v>
      </c>
      <c r="F40" s="89">
        <v>0.6875</v>
      </c>
      <c r="G40" s="86" t="s">
        <v>17</v>
      </c>
      <c r="H40" s="89">
        <v>0.83333333333333337</v>
      </c>
      <c r="I40" s="90" t="s">
        <v>37</v>
      </c>
      <c r="J40" s="89">
        <v>0</v>
      </c>
      <c r="K40" s="91" t="s">
        <v>2</v>
      </c>
      <c r="L40" s="92">
        <f t="shared" si="2"/>
        <v>3.5000000000000009</v>
      </c>
      <c r="N40" s="93"/>
    </row>
    <row r="41" spans="2:14" x14ac:dyDescent="0.4">
      <c r="B41" s="86"/>
      <c r="C41" s="97" t="s">
        <v>36</v>
      </c>
      <c r="D41" s="88" t="str">
        <f>C39</f>
        <v>ag</v>
      </c>
      <c r="E41" s="86" t="s">
        <v>16</v>
      </c>
      <c r="F41" s="89" t="s">
        <v>36</v>
      </c>
      <c r="G41" s="86" t="s">
        <v>17</v>
      </c>
      <c r="H41" s="89" t="s">
        <v>36</v>
      </c>
      <c r="I41" s="90" t="s">
        <v>37</v>
      </c>
      <c r="J41" s="89" t="s">
        <v>36</v>
      </c>
      <c r="K41" s="91" t="s">
        <v>2</v>
      </c>
      <c r="L41" s="92">
        <f>IF(OR(L39="",L40=""),"",L39+L40)</f>
        <v>6</v>
      </c>
      <c r="N41" s="93" t="s">
        <v>217</v>
      </c>
    </row>
    <row r="42" spans="2:14" x14ac:dyDescent="0.4">
      <c r="B42" s="86"/>
      <c r="C42" s="95" t="s">
        <v>218</v>
      </c>
      <c r="D42" s="88"/>
      <c r="E42" s="86" t="s">
        <v>16</v>
      </c>
      <c r="F42" s="89"/>
      <c r="G42" s="86" t="s">
        <v>17</v>
      </c>
      <c r="H42" s="89"/>
      <c r="I42" s="90" t="s">
        <v>37</v>
      </c>
      <c r="J42" s="89">
        <v>0</v>
      </c>
      <c r="K42" s="91" t="s">
        <v>2</v>
      </c>
      <c r="L42" s="92" t="str">
        <f t="shared" ref="L42:L43" si="3">IF(OR(F42="",H42=""),"",(H42+IF(F42&gt;H42,1,0)-F42-J42)*24)</f>
        <v/>
      </c>
      <c r="N42" s="93"/>
    </row>
    <row r="43" spans="2:14" x14ac:dyDescent="0.4">
      <c r="B43" s="86">
        <v>35</v>
      </c>
      <c r="C43" s="96" t="s">
        <v>36</v>
      </c>
      <c r="D43" s="88"/>
      <c r="E43" s="86" t="s">
        <v>16</v>
      </c>
      <c r="F43" s="89"/>
      <c r="G43" s="86" t="s">
        <v>17</v>
      </c>
      <c r="H43" s="89"/>
      <c r="I43" s="90" t="s">
        <v>37</v>
      </c>
      <c r="J43" s="89">
        <v>0</v>
      </c>
      <c r="K43" s="91" t="s">
        <v>2</v>
      </c>
      <c r="L43" s="92" t="str">
        <f t="shared" si="3"/>
        <v/>
      </c>
      <c r="N43" s="93"/>
    </row>
    <row r="44" spans="2:14" x14ac:dyDescent="0.4">
      <c r="B44" s="86"/>
      <c r="C44" s="97" t="s">
        <v>36</v>
      </c>
      <c r="D44" s="88" t="str">
        <f>C42</f>
        <v>ah</v>
      </c>
      <c r="E44" s="86" t="s">
        <v>16</v>
      </c>
      <c r="F44" s="89" t="s">
        <v>36</v>
      </c>
      <c r="G44" s="86" t="s">
        <v>17</v>
      </c>
      <c r="H44" s="89" t="s">
        <v>36</v>
      </c>
      <c r="I44" s="90" t="s">
        <v>37</v>
      </c>
      <c r="J44" s="89" t="s">
        <v>36</v>
      </c>
      <c r="K44" s="91" t="s">
        <v>2</v>
      </c>
      <c r="L44" s="92" t="str">
        <f>IF(OR(L42="",L43=""),"",L42+L43)</f>
        <v/>
      </c>
      <c r="N44" s="93" t="s">
        <v>219</v>
      </c>
    </row>
    <row r="45" spans="2:14" x14ac:dyDescent="0.4">
      <c r="B45" s="86"/>
      <c r="C45" s="95" t="s">
        <v>220</v>
      </c>
      <c r="D45" s="88"/>
      <c r="E45" s="86" t="s">
        <v>16</v>
      </c>
      <c r="F45" s="89"/>
      <c r="G45" s="86" t="s">
        <v>17</v>
      </c>
      <c r="H45" s="89"/>
      <c r="I45" s="90" t="s">
        <v>37</v>
      </c>
      <c r="J45" s="89">
        <v>0</v>
      </c>
      <c r="K45" s="91" t="s">
        <v>2</v>
      </c>
      <c r="L45" s="92" t="str">
        <f t="shared" ref="L45:L46" si="4">IF(OR(F45="",H45=""),"",(H45+IF(F45&gt;H45,1,0)-F45-J45)*24)</f>
        <v/>
      </c>
      <c r="N45" s="93"/>
    </row>
    <row r="46" spans="2:14" x14ac:dyDescent="0.4">
      <c r="B46" s="86">
        <v>36</v>
      </c>
      <c r="C46" s="96" t="s">
        <v>36</v>
      </c>
      <c r="D46" s="88"/>
      <c r="E46" s="86" t="s">
        <v>16</v>
      </c>
      <c r="F46" s="89"/>
      <c r="G46" s="86" t="s">
        <v>17</v>
      </c>
      <c r="H46" s="89"/>
      <c r="I46" s="90" t="s">
        <v>37</v>
      </c>
      <c r="J46" s="89">
        <v>0</v>
      </c>
      <c r="K46" s="91" t="s">
        <v>2</v>
      </c>
      <c r="L46" s="92" t="str">
        <f t="shared" si="4"/>
        <v/>
      </c>
      <c r="N46" s="93"/>
    </row>
    <row r="47" spans="2:14" x14ac:dyDescent="0.4">
      <c r="B47" s="86"/>
      <c r="C47" s="97" t="s">
        <v>36</v>
      </c>
      <c r="D47" s="88" t="str">
        <f>C45</f>
        <v>ai</v>
      </c>
      <c r="E47" s="86" t="s">
        <v>16</v>
      </c>
      <c r="F47" s="89" t="s">
        <v>36</v>
      </c>
      <c r="G47" s="86" t="s">
        <v>17</v>
      </c>
      <c r="H47" s="89" t="s">
        <v>36</v>
      </c>
      <c r="I47" s="90" t="s">
        <v>37</v>
      </c>
      <c r="J47" s="89" t="s">
        <v>36</v>
      </c>
      <c r="K47" s="91" t="s">
        <v>2</v>
      </c>
      <c r="L47" s="92" t="str">
        <f>IF(OR(L45="",L46=""),"",L45+L46)</f>
        <v/>
      </c>
      <c r="N47" s="93" t="s">
        <v>219</v>
      </c>
    </row>
    <row r="49" spans="3:4" x14ac:dyDescent="0.4">
      <c r="C49" s="82" t="s">
        <v>221</v>
      </c>
      <c r="D49" s="82"/>
    </row>
    <row r="50" spans="3:4" x14ac:dyDescent="0.4">
      <c r="C50" s="82" t="s">
        <v>222</v>
      </c>
      <c r="D50" s="82"/>
    </row>
    <row r="51" spans="3:4" x14ac:dyDescent="0.4">
      <c r="C51" s="82" t="s">
        <v>223</v>
      </c>
      <c r="D51" s="82"/>
    </row>
    <row r="52" spans="3:4" x14ac:dyDescent="0.4">
      <c r="C52" s="82" t="s">
        <v>224</v>
      </c>
      <c r="D52" s="82"/>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zoomScale="80" zoomScaleNormal="80"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3">
        <v>1</v>
      </c>
      <c r="C4" s="74" t="s">
        <v>158</v>
      </c>
      <c r="D4" s="21"/>
    </row>
    <row r="5" spans="2:4" x14ac:dyDescent="0.4">
      <c r="B5" s="73">
        <v>2</v>
      </c>
      <c r="C5" s="74" t="s">
        <v>159</v>
      </c>
      <c r="D5" s="21"/>
    </row>
    <row r="6" spans="2:4" x14ac:dyDescent="0.4">
      <c r="B6" s="73">
        <v>3</v>
      </c>
      <c r="C6" s="74" t="s">
        <v>203</v>
      </c>
      <c r="D6" s="21"/>
    </row>
    <row r="7" spans="2:4" x14ac:dyDescent="0.4">
      <c r="B7" s="73">
        <v>4</v>
      </c>
      <c r="C7" s="74" t="s">
        <v>204</v>
      </c>
      <c r="D7" s="21"/>
    </row>
    <row r="8" spans="2:4" x14ac:dyDescent="0.4">
      <c r="B8" s="73">
        <v>5</v>
      </c>
      <c r="C8" s="74" t="s">
        <v>196</v>
      </c>
      <c r="D8" s="21"/>
    </row>
    <row r="9" spans="2:4" x14ac:dyDescent="0.4">
      <c r="B9" s="73">
        <v>6</v>
      </c>
      <c r="C9" s="74" t="s">
        <v>197</v>
      </c>
    </row>
    <row r="10" spans="2:4" x14ac:dyDescent="0.4">
      <c r="B10" s="73">
        <v>7</v>
      </c>
      <c r="C10" s="74" t="s">
        <v>198</v>
      </c>
      <c r="D10" s="21"/>
    </row>
    <row r="11" spans="2:4" x14ac:dyDescent="0.4">
      <c r="B11" s="73">
        <v>8</v>
      </c>
      <c r="C11" s="74" t="s">
        <v>199</v>
      </c>
      <c r="D11" s="21"/>
    </row>
    <row r="12" spans="2:4" x14ac:dyDescent="0.4">
      <c r="B12" s="73">
        <v>9</v>
      </c>
      <c r="C12" s="74" t="s">
        <v>200</v>
      </c>
      <c r="D12" s="21"/>
    </row>
    <row r="13" spans="2:4" x14ac:dyDescent="0.4">
      <c r="B13" s="73">
        <v>10</v>
      </c>
      <c r="C13" s="74" t="s">
        <v>201</v>
      </c>
      <c r="D13" s="21"/>
    </row>
    <row r="14" spans="2:4" x14ac:dyDescent="0.4">
      <c r="B14" s="78">
        <v>11</v>
      </c>
      <c r="C14" s="74" t="s">
        <v>213</v>
      </c>
      <c r="D14" s="21"/>
    </row>
    <row r="15" spans="2:4" x14ac:dyDescent="0.4">
      <c r="B15" s="78">
        <v>12</v>
      </c>
      <c r="C15" s="74" t="s">
        <v>238</v>
      </c>
      <c r="D15" s="21"/>
    </row>
    <row r="16" spans="2:4" x14ac:dyDescent="0.4">
      <c r="B16" s="78">
        <v>13</v>
      </c>
      <c r="C16" s="74" t="s">
        <v>238</v>
      </c>
      <c r="D16" s="21"/>
    </row>
    <row r="17" spans="2:12" x14ac:dyDescent="0.4">
      <c r="B17" s="78">
        <v>14</v>
      </c>
      <c r="C17" s="74" t="s">
        <v>238</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57" t="s">
        <v>105</v>
      </c>
      <c r="I21" s="57" t="s">
        <v>106</v>
      </c>
      <c r="J21" s="57" t="s">
        <v>107</v>
      </c>
      <c r="K21" s="57" t="s">
        <v>238</v>
      </c>
      <c r="L21" s="58" t="s">
        <v>238</v>
      </c>
    </row>
    <row r="22" spans="2:12" ht="19.5" x14ac:dyDescent="0.4">
      <c r="B22" s="354" t="s">
        <v>73</v>
      </c>
      <c r="C22" s="26" t="s">
        <v>108</v>
      </c>
      <c r="D22" s="27" t="s">
        <v>101</v>
      </c>
      <c r="E22" s="27" t="s">
        <v>108</v>
      </c>
      <c r="F22" s="27" t="s">
        <v>112</v>
      </c>
      <c r="G22" s="27" t="s">
        <v>114</v>
      </c>
      <c r="H22" s="59" t="s">
        <v>115</v>
      </c>
      <c r="I22" s="59" t="s">
        <v>116</v>
      </c>
      <c r="J22" s="59" t="s">
        <v>107</v>
      </c>
      <c r="K22" s="59"/>
      <c r="L22" s="60"/>
    </row>
    <row r="23" spans="2:12" ht="19.5" x14ac:dyDescent="0.4">
      <c r="B23" s="355"/>
      <c r="C23" s="28" t="s">
        <v>109</v>
      </c>
      <c r="D23" s="29" t="s">
        <v>238</v>
      </c>
      <c r="E23" s="29" t="s">
        <v>273</v>
      </c>
      <c r="F23" s="29" t="s">
        <v>113</v>
      </c>
      <c r="G23" s="29" t="s">
        <v>111</v>
      </c>
      <c r="H23" s="61" t="s">
        <v>105</v>
      </c>
      <c r="I23" s="61" t="s">
        <v>117</v>
      </c>
      <c r="J23" s="29" t="s">
        <v>238</v>
      </c>
      <c r="K23" s="61"/>
      <c r="L23" s="62"/>
    </row>
    <row r="24" spans="2:12" ht="19.5" x14ac:dyDescent="0.4">
      <c r="B24" s="355"/>
      <c r="C24" s="28" t="s">
        <v>110</v>
      </c>
      <c r="D24" s="29" t="s">
        <v>238</v>
      </c>
      <c r="E24" s="29" t="s">
        <v>274</v>
      </c>
      <c r="F24" s="29" t="s">
        <v>238</v>
      </c>
      <c r="G24" s="29" t="s">
        <v>238</v>
      </c>
      <c r="H24" s="29" t="s">
        <v>238</v>
      </c>
      <c r="I24" s="61" t="s">
        <v>118</v>
      </c>
      <c r="J24" s="29" t="s">
        <v>238</v>
      </c>
      <c r="K24" s="61"/>
      <c r="L24" s="62"/>
    </row>
    <row r="25" spans="2:12" ht="19.5" x14ac:dyDescent="0.4">
      <c r="B25" s="355"/>
      <c r="C25" s="28" t="s">
        <v>111</v>
      </c>
      <c r="D25" s="29" t="s">
        <v>238</v>
      </c>
      <c r="E25" s="29" t="s">
        <v>238</v>
      </c>
      <c r="F25" s="29" t="s">
        <v>238</v>
      </c>
      <c r="G25" s="29" t="s">
        <v>238</v>
      </c>
      <c r="H25" s="29" t="s">
        <v>238</v>
      </c>
      <c r="I25" s="61" t="s">
        <v>119</v>
      </c>
      <c r="J25" s="29" t="s">
        <v>238</v>
      </c>
      <c r="K25" s="61"/>
      <c r="L25" s="62"/>
    </row>
    <row r="26" spans="2:12" ht="19.5" x14ac:dyDescent="0.4">
      <c r="B26" s="355"/>
      <c r="C26" s="188" t="s">
        <v>111</v>
      </c>
      <c r="D26" s="29" t="s">
        <v>238</v>
      </c>
      <c r="E26" s="29" t="s">
        <v>238</v>
      </c>
      <c r="F26" s="29" t="s">
        <v>238</v>
      </c>
      <c r="G26" s="29" t="s">
        <v>238</v>
      </c>
      <c r="H26" s="29" t="s">
        <v>238</v>
      </c>
      <c r="I26" s="61" t="s">
        <v>113</v>
      </c>
      <c r="J26" s="29" t="s">
        <v>238</v>
      </c>
      <c r="K26" s="61"/>
      <c r="L26" s="62"/>
    </row>
    <row r="27" spans="2:12" ht="19.5" x14ac:dyDescent="0.4">
      <c r="B27" s="355"/>
      <c r="C27" s="188" t="s">
        <v>111</v>
      </c>
      <c r="D27" s="29" t="s">
        <v>238</v>
      </c>
      <c r="E27" s="29" t="s">
        <v>238</v>
      </c>
      <c r="F27" s="29" t="s">
        <v>238</v>
      </c>
      <c r="G27" s="29" t="s">
        <v>238</v>
      </c>
      <c r="H27" s="29" t="s">
        <v>238</v>
      </c>
      <c r="I27" s="61" t="s">
        <v>120</v>
      </c>
      <c r="J27" s="29" t="s">
        <v>238</v>
      </c>
      <c r="K27" s="61"/>
      <c r="L27" s="62"/>
    </row>
    <row r="28" spans="2:12" ht="19.5" x14ac:dyDescent="0.4">
      <c r="B28" s="355"/>
      <c r="C28" s="188" t="s">
        <v>111</v>
      </c>
      <c r="D28" s="29" t="s">
        <v>238</v>
      </c>
      <c r="E28" s="29" t="s">
        <v>238</v>
      </c>
      <c r="F28" s="29" t="s">
        <v>238</v>
      </c>
      <c r="G28" s="29" t="s">
        <v>238</v>
      </c>
      <c r="H28" s="29" t="s">
        <v>238</v>
      </c>
      <c r="I28" s="61" t="s">
        <v>121</v>
      </c>
      <c r="J28" s="29" t="s">
        <v>238</v>
      </c>
      <c r="K28" s="61"/>
      <c r="L28" s="62"/>
    </row>
    <row r="29" spans="2:12" ht="19.5" x14ac:dyDescent="0.4">
      <c r="B29" s="355"/>
      <c r="C29" s="188" t="s">
        <v>111</v>
      </c>
      <c r="D29" s="29" t="s">
        <v>238</v>
      </c>
      <c r="E29" s="29" t="s">
        <v>238</v>
      </c>
      <c r="F29" s="29" t="s">
        <v>238</v>
      </c>
      <c r="G29" s="29" t="s">
        <v>238</v>
      </c>
      <c r="H29" s="29" t="s">
        <v>238</v>
      </c>
      <c r="I29" s="61" t="s">
        <v>122</v>
      </c>
      <c r="J29" s="29" t="s">
        <v>238</v>
      </c>
      <c r="K29" s="61"/>
      <c r="L29" s="62"/>
    </row>
    <row r="30" spans="2:12" ht="19.5" x14ac:dyDescent="0.4">
      <c r="B30" s="355"/>
      <c r="C30" s="188" t="s">
        <v>111</v>
      </c>
      <c r="D30" s="29" t="s">
        <v>238</v>
      </c>
      <c r="E30" s="29" t="s">
        <v>238</v>
      </c>
      <c r="F30" s="29" t="s">
        <v>238</v>
      </c>
      <c r="G30" s="29" t="s">
        <v>238</v>
      </c>
      <c r="H30" s="29" t="s">
        <v>238</v>
      </c>
      <c r="I30" s="61" t="s">
        <v>123</v>
      </c>
      <c r="J30" s="29" t="s">
        <v>238</v>
      </c>
      <c r="K30" s="61"/>
      <c r="L30" s="62"/>
    </row>
    <row r="31" spans="2:12" ht="20.25" thickBot="1" x14ac:dyDescent="0.45">
      <c r="B31" s="356"/>
      <c r="C31" s="189" t="s">
        <v>111</v>
      </c>
      <c r="D31" s="190" t="s">
        <v>238</v>
      </c>
      <c r="E31" s="190" t="s">
        <v>238</v>
      </c>
      <c r="F31" s="190" t="s">
        <v>238</v>
      </c>
      <c r="G31" s="190" t="s">
        <v>238</v>
      </c>
      <c r="H31" s="190" t="s">
        <v>238</v>
      </c>
      <c r="I31" s="190" t="s">
        <v>238</v>
      </c>
      <c r="J31" s="190" t="s">
        <v>238</v>
      </c>
      <c r="K31" s="63"/>
      <c r="L31" s="64"/>
    </row>
    <row r="36" spans="3:3" x14ac:dyDescent="0.4">
      <c r="C36" s="20" t="s">
        <v>208</v>
      </c>
    </row>
    <row r="37" spans="3:3" x14ac:dyDescent="0.4">
      <c r="C37" s="20" t="s">
        <v>74</v>
      </c>
    </row>
    <row r="38" spans="3:3" x14ac:dyDescent="0.4">
      <c r="C38" s="20" t="s">
        <v>211</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212</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勤務表（ユニット型）</vt:lpstr>
      <vt:lpstr>シフト記号表</vt:lpstr>
      <vt:lpstr>記入方法（ユニット型）</vt:lpstr>
      <vt:lpstr>【記載例】勤務表（ユニット型）</vt:lpstr>
      <vt:lpstr>【記載例】シフト記号表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【記載例】シフト記号表!Print_Area</vt:lpstr>
      <vt:lpstr>'【記載例】勤務表（ユニット型）'!Print_Area</vt:lpstr>
      <vt:lpstr>シフト記号表!Print_Area</vt:lpstr>
      <vt:lpstr>'記入方法（ユニット型）'!Print_Area</vt:lpstr>
      <vt:lpstr>'勤務表（ユニット型）'!Print_Area</vt:lpstr>
      <vt:lpstr>'【記載例】勤務表（ユニット型）'!Print_Titles</vt:lpstr>
      <vt:lpstr>'勤務表（ユニット型）'!Print_Titles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2021-03-24T09:00:30Z</cp:lastPrinted>
  <dcterms:created xsi:type="dcterms:W3CDTF">2020-01-28T01:12:50Z</dcterms:created>
  <dcterms:modified xsi:type="dcterms:W3CDTF">2024-09-30T01:39:21Z</dcterms:modified>
</cp:coreProperties>
</file>