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bookViews>
  <sheets>
    <sheet name="1" sheetId="28" r:id="rId1"/>
    <sheet name="3" sheetId="39" state="hidden" r:id="rId2"/>
    <sheet name="2" sheetId="27" r:id="rId3"/>
    <sheet name="３ " sheetId="40" r:id="rId4"/>
    <sheet name="４ " sheetId="41" r:id="rId5"/>
    <sheet name="５" sheetId="29" r:id="rId6"/>
    <sheet name="No1.職員配置状況" sheetId="42" r:id="rId7"/>
    <sheet name="No1.職員配置状況（記入例）" sheetId="43" r:id="rId8"/>
    <sheet name="No2.面積　実学級数" sheetId="44" r:id="rId9"/>
    <sheet name="No2.面積　実学級数（記入例）" sheetId="45" r:id="rId10"/>
    <sheet name="乳児室・ほふく室の状況" sheetId="37" state="hidden" r:id="rId11"/>
    <sheet name="職員配置状況 " sheetId="35" state="hidden" r:id="rId12"/>
  </sheets>
  <definedNames>
    <definedName name="_xlnm.Print_Area" localSheetId="0">'1'!$A$1:$Y$25</definedName>
    <definedName name="_xlnm.Print_Area" localSheetId="2">'2'!$A$1:$AC$26</definedName>
    <definedName name="_xlnm.Print_Area" localSheetId="1">'3'!$A$1:$I$74</definedName>
    <definedName name="_xlnm.Print_Area" localSheetId="3">'３ '!$A$1:$S$41</definedName>
    <definedName name="_xlnm.Print_Area" localSheetId="4">'４ '!$A$1:$U$30</definedName>
    <definedName name="_xlnm.Print_Area" localSheetId="5">'５'!$A$1:$O$25</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K15" i="43" l="1"/>
  <c r="K20" i="43"/>
  <c r="K19" i="43"/>
  <c r="K18" i="43"/>
  <c r="K21" i="43" s="1"/>
  <c r="K17" i="43"/>
  <c r="K16" i="43"/>
  <c r="I15" i="43"/>
  <c r="I16" i="43"/>
  <c r="I17" i="43"/>
  <c r="I18" i="43"/>
  <c r="I19" i="43"/>
  <c r="I20" i="43"/>
  <c r="E21" i="43"/>
  <c r="F21" i="43"/>
  <c r="E23" i="43" s="1"/>
  <c r="G23" i="43" s="1"/>
  <c r="G21" i="43"/>
  <c r="E24" i="43"/>
  <c r="I24" i="43"/>
  <c r="E25" i="43"/>
  <c r="I25" i="43"/>
  <c r="E26" i="43"/>
  <c r="I26" i="43"/>
  <c r="I27" i="43"/>
  <c r="K20" i="42"/>
  <c r="K19" i="42"/>
  <c r="K18" i="42"/>
  <c r="I18" i="42"/>
  <c r="K17" i="42"/>
  <c r="I17" i="42"/>
  <c r="K16" i="42"/>
  <c r="K15" i="42"/>
  <c r="I21" i="43" l="1"/>
  <c r="E28" i="43" s="1"/>
  <c r="K21" i="42"/>
  <c r="H38" i="45"/>
  <c r="E39" i="45" l="1"/>
  <c r="E38" i="45"/>
  <c r="E37" i="45"/>
  <c r="D25" i="45"/>
  <c r="B25" i="45"/>
  <c r="F23" i="45"/>
  <c r="E23" i="45"/>
  <c r="B23" i="45"/>
  <c r="H8" i="45"/>
  <c r="G8" i="45"/>
  <c r="F9" i="45"/>
  <c r="E39" i="44"/>
  <c r="H38" i="44" s="1"/>
  <c r="E38" i="44"/>
  <c r="E37" i="44"/>
  <c r="D25" i="44"/>
  <c r="B25" i="44"/>
  <c r="F23" i="44"/>
  <c r="E23" i="44"/>
  <c r="B23" i="44"/>
  <c r="G8" i="44"/>
  <c r="F39" i="45" l="1"/>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M34" i="43"/>
  <c r="M36" i="43"/>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I20" i="42"/>
  <c r="I19" i="42"/>
  <c r="I16" i="42"/>
  <c r="I15" i="42"/>
  <c r="I9" i="42"/>
  <c r="I21" i="42" l="1"/>
  <c r="E28" i="42" s="1"/>
  <c r="M36" i="42" s="1"/>
  <c r="G23" i="42"/>
  <c r="H8" i="44"/>
  <c r="H31" i="45"/>
  <c r="H31" i="44"/>
  <c r="F24" i="45"/>
  <c r="D23" i="45"/>
  <c r="F31" i="45"/>
  <c r="F33" i="45" s="1"/>
  <c r="G29" i="45" s="1"/>
  <c r="F36" i="45"/>
  <c r="F40" i="45" s="1"/>
  <c r="G36" i="45" s="1"/>
  <c r="D23" i="44"/>
  <c r="F31" i="44"/>
  <c r="F33" i="44" s="1"/>
  <c r="G29" i="44" s="1"/>
  <c r="F36" i="44"/>
  <c r="F40" i="44" s="1"/>
  <c r="G36" i="44" s="1"/>
  <c r="E21" i="35" l="1"/>
  <c r="G21" i="35" s="1"/>
  <c r="G19" i="35"/>
  <c r="F19" i="35"/>
  <c r="E19" i="35"/>
  <c r="H18" i="35"/>
  <c r="H17" i="35"/>
  <c r="H16" i="35"/>
  <c r="H15" i="35"/>
  <c r="H14" i="35"/>
  <c r="H13" i="35"/>
  <c r="H21" i="35" s="1"/>
  <c r="H8" i="35"/>
  <c r="H3" i="35"/>
  <c r="D3" i="35"/>
  <c r="H1" i="35"/>
  <c r="C12" i="37"/>
  <c r="H11" i="37"/>
  <c r="G11" i="37"/>
  <c r="F10" i="37"/>
  <c r="F12" i="37" s="1"/>
  <c r="G9" i="37"/>
  <c r="G8" i="37"/>
  <c r="H8" i="37" s="1"/>
  <c r="N22" i="29"/>
  <c r="K22" i="29"/>
  <c r="J22" i="29"/>
  <c r="G22" i="29"/>
  <c r="F22" i="29"/>
  <c r="C22" i="29"/>
  <c r="N21" i="29"/>
  <c r="M21" i="29"/>
  <c r="L21" i="29"/>
  <c r="K21" i="29"/>
  <c r="J21" i="29"/>
  <c r="I21" i="29"/>
  <c r="H21" i="29"/>
  <c r="G21" i="29"/>
  <c r="F21" i="29"/>
  <c r="E21" i="29"/>
  <c r="D21" i="29"/>
  <c r="C21" i="29"/>
  <c r="O21" i="29" s="1"/>
  <c r="O20" i="29"/>
  <c r="O19" i="29"/>
  <c r="O18" i="29"/>
  <c r="O17" i="29"/>
  <c r="N16" i="29"/>
  <c r="M16" i="29"/>
  <c r="M22" i="29" s="1"/>
  <c r="L16" i="29"/>
  <c r="L22" i="29" s="1"/>
  <c r="K16" i="29"/>
  <c r="J16" i="29"/>
  <c r="I16" i="29"/>
  <c r="I22" i="29" s="1"/>
  <c r="H16" i="29"/>
  <c r="H22" i="29" s="1"/>
  <c r="G16" i="29"/>
  <c r="F16" i="29"/>
  <c r="E16" i="29"/>
  <c r="E22" i="29" s="1"/>
  <c r="D16" i="29"/>
  <c r="D22" i="29" s="1"/>
  <c r="C16" i="29"/>
  <c r="O15" i="29"/>
  <c r="O14" i="29"/>
  <c r="O13" i="29"/>
  <c r="O12" i="29"/>
  <c r="O11" i="29"/>
  <c r="O10" i="29"/>
  <c r="O16" i="29" s="1"/>
  <c r="O22" i="29" s="1"/>
  <c r="O4" i="29"/>
  <c r="I4" i="29"/>
  <c r="K4" i="29" s="1"/>
  <c r="O3" i="29"/>
  <c r="K3" i="29"/>
  <c r="I3" i="29"/>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J16" i="28"/>
  <c r="J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日付は、今年の4月1日の場合は4/1、昨年の4月1日の場合は
2023/4/1と入力してください。</t>
        </r>
      </text>
    </comment>
  </commentList>
</comments>
</file>

<file path=xl/sharedStrings.xml><?xml version="1.0" encoding="utf-8"?>
<sst xmlns="http://schemas.openxmlformats.org/spreadsheetml/2006/main" count="765" uniqueCount="397">
  <si>
    <t>・ 学級担任は原則常勤専任であること　</t>
  </si>
  <si>
    <t>施設名</t>
    <rPh sb="0" eb="3">
      <t>シセツメイ</t>
    </rPh>
    <phoneticPr fontId="6"/>
  </si>
  <si>
    <t>施設長</t>
    <rPh sb="0" eb="3">
      <t>シセツチョウ</t>
    </rPh>
    <phoneticPr fontId="6"/>
  </si>
  <si>
    <t>保育
短時間</t>
    <rPh sb="0" eb="2">
      <t>ホイク</t>
    </rPh>
    <rPh sb="3" eb="6">
      <t>タンジカン</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</si>
  <si>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</si>
  <si>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</si>
  <si>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</si>
  <si>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</si>
  <si>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</si>
  <si>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</si>
  <si>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</si>
  <si>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</si>
  <si>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</si>
  <si>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</si>
  <si>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</si>
  <si>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</si>
  <si>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</si>
  <si>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</si>
  <si>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</si>
  <si>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</si>
  <si>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</si>
  <si>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1号認定</t>
    <rPh sb="1" eb="2">
      <t>ゴウ</t>
    </rPh>
    <rPh sb="2" eb="4">
      <t>ニンテイ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</si>
  <si>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</si>
  <si>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</si>
  <si>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</si>
  <si>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</si>
  <si>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1歳</t>
    <rPh sb="1" eb="2">
      <t>サイ</t>
    </rPh>
    <phoneticPr fontId="6"/>
  </si>
  <si>
    <t>延長時間</t>
    <rPh sb="0" eb="2">
      <t>エンチョウ</t>
    </rPh>
    <rPh sb="2" eb="4">
      <t>ジカン</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</si>
  <si>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</si>
  <si>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</si>
  <si>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</si>
  <si>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保育時間</t>
    <rPh sb="0" eb="2">
      <t>ホイク</t>
    </rPh>
    <rPh sb="2" eb="4">
      <t>ジカン</t>
    </rPh>
    <phoneticPr fontId="6"/>
  </si>
  <si>
    <t>出</t>
    <rPh sb="0" eb="1">
      <t>デ</t>
    </rPh>
    <phoneticPr fontId="6"/>
  </si>
  <si>
    <t>ほふくしない児童</t>
    <rPh sb="6" eb="8">
      <t>ジドウ</t>
    </rPh>
    <phoneticPr fontId="6"/>
  </si>
  <si>
    <t>保育
標準時間</t>
    <rPh sb="0" eb="2">
      <t>ホイク</t>
    </rPh>
    <rPh sb="3" eb="5">
      <t>ヒョウジュン</t>
    </rPh>
    <rPh sb="5" eb="7">
      <t>ジカン</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</si>
  <si>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</si>
  <si>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4歳</t>
    <rPh sb="1" eb="2">
      <t>サイ</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</si>
  <si>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</si>
  <si>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</si>
  <si>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</si>
  <si>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</si>
  <si>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</si>
  <si>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</si>
  <si>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</si>
  <si>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</si>
  <si>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</si>
  <si>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</si>
  <si>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6"/>
  </si>
  <si>
    <t>3歳</t>
    <rPh sb="1" eb="2">
      <t>サイ</t>
    </rPh>
    <phoneticPr fontId="6"/>
  </si>
  <si>
    <t>苦情解決責任者</t>
    <rPh sb="0" eb="2">
      <t>クジョウ</t>
    </rPh>
    <rPh sb="2" eb="4">
      <t>カイケツ</t>
    </rPh>
    <rPh sb="4" eb="7">
      <t>セキニンシャ</t>
    </rPh>
    <phoneticPr fontId="6"/>
  </si>
  <si>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</si>
  <si>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</si>
  <si>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</si>
  <si>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</si>
  <si>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</si>
  <si>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</si>
  <si>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</si>
  <si>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小計</t>
    <rPh sb="0" eb="2">
      <t>ショウケイ</t>
    </rPh>
    <phoneticPr fontId="6"/>
  </si>
  <si>
    <t>【記載例】</t>
    <rPh sb="1" eb="4">
      <t>キサイレイ</t>
    </rPh>
    <phoneticPr fontId="6"/>
  </si>
  <si>
    <t>0歳</t>
    <rPh sb="1" eb="2">
      <t>サイ</t>
    </rPh>
    <phoneticPr fontId="6"/>
  </si>
  <si>
    <t>2歳</t>
    <rPh sb="1" eb="2">
      <t>サイ</t>
    </rPh>
    <phoneticPr fontId="6"/>
  </si>
  <si>
    <t>2月</t>
    <rPh sb="1" eb="2">
      <t>ガツ</t>
    </rPh>
    <phoneticPr fontId="6"/>
  </si>
  <si>
    <t>０歳児 ／</t>
    <rPh sb="1" eb="3">
      <t>サイジ</t>
    </rPh>
    <phoneticPr fontId="6"/>
  </si>
  <si>
    <t>5歳</t>
    <rPh sb="1" eb="2">
      <t>サイ</t>
    </rPh>
    <phoneticPr fontId="6"/>
  </si>
  <si>
    <t>(1)前年度の年間平均在所率</t>
    <rPh sb="3" eb="6">
      <t>ゼンネンド</t>
    </rPh>
    <rPh sb="7" eb="9">
      <t>ネンカン</t>
    </rPh>
    <rPh sb="9" eb="11">
      <t>ヘイキン</t>
    </rPh>
    <rPh sb="11" eb="12">
      <t>ザイ</t>
    </rPh>
    <rPh sb="12" eb="13">
      <t>ショ</t>
    </rPh>
    <rPh sb="13" eb="14">
      <t>リツ</t>
    </rPh>
    <phoneticPr fontId="6"/>
  </si>
  <si>
    <t>4月</t>
    <rPh sb="1" eb="2">
      <t>ガツ</t>
    </rPh>
    <phoneticPr fontId="6"/>
  </si>
  <si>
    <t>5月</t>
    <rPh sb="1" eb="2">
      <t>ガツ</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</si>
  <si>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</si>
  <si>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</si>
  <si>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</si>
  <si>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</si>
  <si>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</si>
  <si>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</si>
  <si>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</si>
  <si>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</si>
  <si>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</si>
  <si>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</si>
  <si>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</si>
  <si>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</si>
  <si>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</si>
  <si>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r>
      <t xml:space="preserve">保育教諭
</t>
    </r>
    <r>
      <rPr>
        <sz val="9"/>
        <rFont val="ＭＳ Ｐ明朝"/>
        <family val="1"/>
        <charset val="128"/>
      </rPr>
      <t>（主幹含む）</t>
    </r>
    <rPh sb="0" eb="2">
      <t>ホイク</t>
    </rPh>
    <rPh sb="2" eb="4">
      <t>キョウユ</t>
    </rPh>
    <rPh sb="6" eb="8">
      <t>シュカン</t>
    </rPh>
    <rPh sb="8" eb="9">
      <t>フク</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</si>
  <si>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</si>
  <si>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</si>
  <si>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3.開園時間・教育時間・保育時間等</t>
    <rPh sb="2" eb="4">
      <t>カイエン</t>
    </rPh>
    <rPh sb="4" eb="6">
      <t>ジカン</t>
    </rPh>
    <rPh sb="7" eb="9">
      <t>キョウイク</t>
    </rPh>
    <rPh sb="9" eb="11">
      <t>ジカン</t>
    </rPh>
    <rPh sb="12" eb="14">
      <t>ホイク</t>
    </rPh>
    <rPh sb="14" eb="16">
      <t>ジカン</t>
    </rPh>
    <rPh sb="16" eb="17">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</si>
  <si>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</si>
  <si>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</si>
  <si>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</si>
  <si>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</si>
  <si>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</si>
  <si>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</si>
  <si>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</si>
  <si>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</si>
  <si>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</si>
  <si>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</si>
  <si>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</si>
  <si>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</si>
  <si>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</si>
  <si>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</si>
  <si>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</si>
  <si>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</si>
  <si>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</si>
  <si>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</si>
  <si>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</si>
  <si>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</si>
  <si>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</si>
  <si>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</si>
  <si>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</si>
  <si>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</si>
  <si>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</si>
  <si>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6月</t>
  </si>
  <si>
    <t>7月</t>
  </si>
  <si>
    <t>1人：1.65㎡</t>
    <rPh sb="1" eb="2">
      <t>ヒト</t>
    </rPh>
    <phoneticPr fontId="6"/>
  </si>
  <si>
    <t>8月</t>
  </si>
  <si>
    <t>9月</t>
  </si>
  <si>
    <t>10月</t>
  </si>
  <si>
    <t>11月</t>
  </si>
  <si>
    <t>12月</t>
  </si>
  <si>
    <t>1月</t>
  </si>
  <si>
    <t>3月</t>
  </si>
  <si>
    <t>3号認定</t>
    <rPh sb="1" eb="2">
      <t>ゴウ</t>
    </rPh>
    <rPh sb="2" eb="4">
      <t>ニンテイ</t>
    </rPh>
    <phoneticPr fontId="6"/>
  </si>
  <si>
    <t>2号認定</t>
    <rPh sb="1" eb="2">
      <t>ゴウ</t>
    </rPh>
    <rPh sb="2" eb="4">
      <t>ニンテイ</t>
    </rPh>
    <phoneticPr fontId="6"/>
  </si>
  <si>
    <t>満3歳</t>
    <rPh sb="0" eb="1">
      <t>マン</t>
    </rPh>
    <rPh sb="2" eb="3">
      <t>サイ</t>
    </rPh>
    <phoneticPr fontId="6"/>
  </si>
  <si>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</si>
  <si>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</si>
  <si>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</si>
  <si>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</si>
  <si>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</si>
  <si>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</si>
  <si>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</si>
  <si>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</si>
  <si>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</si>
  <si>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</si>
  <si>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</si>
  <si>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</si>
  <si>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</si>
  <si>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</si>
  <si>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</si>
  <si>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</si>
  <si>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</si>
  <si>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</si>
  <si>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</si>
  <si>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</si>
  <si>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</si>
  <si>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</si>
  <si>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r>
      <rPr>
        <sz val="11"/>
        <color rgb="FF0000FF"/>
        <rFont val="ＭＳ Ｐ明朝"/>
        <family val="1"/>
        <charset val="128"/>
      </rPr>
      <t>(2,3号)</t>
    </r>
    <r>
      <rPr>
        <sz val="11"/>
        <rFont val="ＭＳ Ｐ明朝"/>
        <family val="1"/>
        <charset val="128"/>
      </rPr>
      <t>利用定員</t>
    </r>
    <rPh sb="6" eb="8">
      <t>リヨウ</t>
    </rPh>
    <rPh sb="8" eb="10">
      <t>テイイン</t>
    </rPh>
    <phoneticPr fontId="6"/>
  </si>
  <si>
    <t>／</t>
  </si>
  <si>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6"/>
  </si>
  <si>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6"/>
  </si>
  <si>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</si>
  <si>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</si>
  <si>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（注2）上表は、次の例を参考に記載してください。</t>
    <rPh sb="1" eb="2">
      <t>チュウ</t>
    </rPh>
    <rPh sb="4" eb="6">
      <t>ジョウヒョウ</t>
    </rPh>
    <rPh sb="8" eb="9">
      <t>ツギ</t>
    </rPh>
    <rPh sb="10" eb="11">
      <t>レイ</t>
    </rPh>
    <rPh sb="12" eb="14">
      <t>サンコウ</t>
    </rPh>
    <rPh sb="15" eb="17">
      <t>キサイ</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</si>
  <si>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</si>
  <si>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</si>
  <si>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</si>
  <si>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</si>
  <si>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</si>
  <si>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</si>
  <si>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</si>
  <si>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</si>
  <si>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</si>
  <si>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</si>
  <si>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</si>
  <si>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</si>
  <si>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</si>
  <si>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</si>
  <si>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</si>
  <si>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2号・3号 ／</t>
    <rPh sb="1" eb="2">
      <t>ゴウ</t>
    </rPh>
    <rPh sb="4" eb="5">
      <t>ゴウ</t>
    </rPh>
    <phoneticPr fontId="6"/>
  </si>
  <si>
    <t>1号 ／</t>
    <rPh sb="1" eb="2">
      <t>ゴウ</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</si>
  <si>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</si>
  <si>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</si>
  <si>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</si>
  <si>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</si>
  <si>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</si>
  <si>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</si>
  <si>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</si>
  <si>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</si>
  <si>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</si>
  <si>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</si>
  <si>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</si>
  <si>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</si>
  <si>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</si>
  <si>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</si>
  <si>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</si>
  <si>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</si>
  <si>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</si>
  <si>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</si>
  <si>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</si>
  <si>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</si>
  <si>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</si>
  <si>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</si>
  <si>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</si>
  <si>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</si>
  <si>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</si>
  <si>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</si>
  <si>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</si>
  <si>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</si>
  <si>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</si>
  <si>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</si>
  <si>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</si>
  <si>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</si>
  <si>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</si>
  <si>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</si>
  <si>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</si>
  <si>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採　　用</t>
    <rPh sb="0" eb="1">
      <t>サイ</t>
    </rPh>
    <rPh sb="3" eb="4">
      <t>ヨウ</t>
    </rPh>
    <phoneticPr fontId="6"/>
  </si>
  <si>
    <t>現に勤務する
施設の勤続
年数</t>
    <rPh sb="0" eb="1">
      <t>ゲン</t>
    </rPh>
    <rPh sb="2" eb="4">
      <t>キンム</t>
    </rPh>
    <rPh sb="7" eb="9">
      <t>シセツ</t>
    </rPh>
    <rPh sb="10" eb="12">
      <t>キンゾク</t>
    </rPh>
    <rPh sb="13" eb="15">
      <t>ネンスウ</t>
    </rPh>
    <phoneticPr fontId="6"/>
  </si>
  <si>
    <t>担当</t>
    <rPh sb="0" eb="2">
      <t>タントウ</t>
    </rPh>
    <phoneticPr fontId="6"/>
  </si>
  <si>
    <t>兼任</t>
    <rPh sb="0" eb="2">
      <t>ケンニン</t>
    </rPh>
    <phoneticPr fontId="6"/>
  </si>
  <si>
    <t>年　　月</t>
    <rPh sb="0" eb="1">
      <t>トシ</t>
    </rPh>
    <rPh sb="3" eb="4">
      <t>ツキ</t>
    </rPh>
    <phoneticPr fontId="6"/>
  </si>
  <si>
    <t>〇歳児
〇〇組</t>
    <rPh sb="1" eb="3">
      <t>サイジ</t>
    </rPh>
    <rPh sb="6" eb="7">
      <t>グミ</t>
    </rPh>
    <phoneticPr fontId="6"/>
  </si>
  <si>
    <t>本俸月額</t>
    <rPh sb="0" eb="2">
      <t>ホンポウ</t>
    </rPh>
    <rPh sb="2" eb="4">
      <t>ゲツガク</t>
    </rPh>
    <phoneticPr fontId="6"/>
  </si>
  <si>
    <t>（記載例）</t>
    <rPh sb="1" eb="3">
      <t>キサイ</t>
    </rPh>
    <rPh sb="3" eb="4">
      <t>レイ</t>
    </rPh>
    <phoneticPr fontId="6"/>
  </si>
  <si>
    <t>年</t>
    <rPh sb="0" eb="1">
      <t>トシ</t>
    </rPh>
    <phoneticPr fontId="6"/>
  </si>
  <si>
    <t>月</t>
    <rPh sb="0" eb="1">
      <t>ツキ</t>
    </rPh>
    <phoneticPr fontId="6"/>
  </si>
  <si>
    <t>本俸級号</t>
    <rPh sb="0" eb="2">
      <t>ホンポウ</t>
    </rPh>
    <rPh sb="2" eb="3">
      <t>キュウ</t>
    </rPh>
    <rPh sb="3" eb="4">
      <t>ゴウ</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</si>
  <si>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</si>
  <si>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</si>
  <si>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</si>
  <si>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</si>
  <si>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</si>
  <si>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</si>
  <si>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</si>
  <si>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円</t>
    <rPh sb="0" eb="1">
      <t>エン</t>
    </rPh>
    <phoneticPr fontId="6"/>
  </si>
  <si>
    <t>級</t>
    <rPh sb="0" eb="1">
      <t>キュウ</t>
    </rPh>
    <phoneticPr fontId="6"/>
  </si>
  <si>
    <t>号</t>
    <rPh sb="0" eb="1">
      <t>ゴウ</t>
    </rPh>
    <phoneticPr fontId="6"/>
  </si>
  <si>
    <t>（注）</t>
    <rPh sb="1" eb="2">
      <t>チュウ</t>
    </rPh>
    <phoneticPr fontId="6"/>
  </si>
  <si>
    <t>１．</t>
    <phoneticPr fontId="6"/>
  </si>
  <si>
    <t>３．</t>
    <phoneticPr fontId="6"/>
  </si>
  <si>
    <t>４．</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</si>
  <si>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</si>
  <si>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</si>
  <si>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</si>
  <si>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</si>
  <si>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</si>
  <si>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</si>
  <si>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現に勤務
する施設の
勤続年数</t>
    <rPh sb="0" eb="1">
      <t>ゲン</t>
    </rPh>
    <rPh sb="2" eb="4">
      <t>キンム</t>
    </rPh>
    <rPh sb="7" eb="9">
      <t>シセツ</t>
    </rPh>
    <rPh sb="11" eb="13">
      <t>キンゾク</t>
    </rPh>
    <rPh sb="13" eb="15">
      <t>ネンスウ</t>
    </rPh>
    <phoneticPr fontId="6"/>
  </si>
  <si>
    <t>初回の
採用年月</t>
    <rPh sb="0" eb="2">
      <t>ショカイ</t>
    </rPh>
    <rPh sb="4" eb="6">
      <t>サイヨウ</t>
    </rPh>
    <rPh sb="6" eb="8">
      <t>ネンゲツ</t>
    </rPh>
    <phoneticPr fontId="6"/>
  </si>
  <si>
    <t>監査直近の雇用期間</t>
    <rPh sb="0" eb="2">
      <t>カンサ</t>
    </rPh>
    <rPh sb="2" eb="4">
      <t>チョッキン</t>
    </rPh>
    <rPh sb="5" eb="7">
      <t>コヨウ</t>
    </rPh>
    <rPh sb="7" eb="9">
      <t>キカン</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</si>
  <si>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</si>
  <si>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</si>
  <si>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</si>
  <si>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</si>
  <si>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</si>
  <si>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</si>
  <si>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</si>
  <si>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r>
      <rPr>
        <b/>
        <sz val="11"/>
        <color rgb="FF0000FF"/>
        <rFont val="ＭＳ Ｐ明朝"/>
        <family val="1"/>
        <charset val="128"/>
      </rPr>
      <t>＊＊＊,＊＊＊</t>
    </r>
    <r>
      <rPr>
        <b/>
        <sz val="11"/>
        <color indexed="8"/>
        <rFont val="ＭＳ Ｐ明朝"/>
        <family val="1"/>
        <charset val="128"/>
      </rPr>
      <t>円</t>
    </r>
    <rPh sb="7" eb="8">
      <t>エン</t>
    </rPh>
    <phoneticPr fontId="6"/>
  </si>
  <si>
    <r>
      <rPr>
        <b/>
        <sz val="11"/>
        <color rgb="FF0000FF"/>
        <rFont val="ＭＳ Ｐ明朝"/>
        <family val="1"/>
        <charset val="128"/>
      </rPr>
      <t>〇</t>
    </r>
    <r>
      <rPr>
        <sz val="11"/>
        <color indexed="8"/>
        <rFont val="ＭＳ Ｐ明朝"/>
        <family val="1"/>
        <charset val="128"/>
      </rPr>
      <t>級</t>
    </r>
    <rPh sb="1" eb="2">
      <t>キュウ</t>
    </rPh>
    <phoneticPr fontId="6"/>
  </si>
  <si>
    <r>
      <rPr>
        <b/>
        <sz val="11"/>
        <color rgb="FF0000FF"/>
        <rFont val="ＭＳ Ｐ明朝"/>
        <family val="1"/>
        <charset val="128"/>
      </rPr>
      <t>〇</t>
    </r>
    <r>
      <rPr>
        <sz val="11"/>
        <color indexed="8"/>
        <rFont val="ＭＳ Ｐ明朝"/>
        <family val="1"/>
        <charset val="128"/>
      </rPr>
      <t>号</t>
    </r>
    <rPh sb="1" eb="2">
      <t>ゴウ</t>
    </rPh>
    <phoneticPr fontId="6"/>
  </si>
  <si>
    <t>２.</t>
    <phoneticPr fontId="6"/>
  </si>
  <si>
    <t>「職種」　欄は、「園長→副園長→教頭→保育教諭→栄養士→調理員→その他の職種」の順に記載してください。</t>
    <rPh sb="1" eb="3">
      <t>ショクシュ</t>
    </rPh>
    <rPh sb="5" eb="6">
      <t>ラン</t>
    </rPh>
    <rPh sb="9" eb="11">
      <t>エンチョウ</t>
    </rPh>
    <rPh sb="12" eb="15">
      <t>フクエンチョウ</t>
    </rPh>
    <rPh sb="16" eb="18">
      <t>キョウトウ</t>
    </rPh>
    <rPh sb="19" eb="21">
      <t>ホイク</t>
    </rPh>
    <rPh sb="21" eb="23">
      <t>キョウユ</t>
    </rPh>
    <rPh sb="24" eb="27">
      <t>エイヨウシ</t>
    </rPh>
    <rPh sb="28" eb="31">
      <t>チョウリイン</t>
    </rPh>
    <rPh sb="34" eb="35">
      <t>タ</t>
    </rPh>
    <rPh sb="36" eb="38">
      <t>ショクシュ</t>
    </rPh>
    <rPh sb="40" eb="41">
      <t>ジュン</t>
    </rPh>
    <rPh sb="42" eb="44">
      <t>キサイ</t>
    </rPh>
    <phoneticPr fontId="6"/>
  </si>
  <si>
    <t>「専任兼任」　欄は、当該認定こども園のみに常時勤務する者を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4">
      <t>ニンテイ</t>
    </rPh>
    <rPh sb="17" eb="18">
      <t>エン</t>
    </rPh>
    <rPh sb="21" eb="23">
      <t>ジョウジ</t>
    </rPh>
    <rPh sb="23" eb="25">
      <t>キンム</t>
    </rPh>
    <rPh sb="27" eb="28">
      <t>モノ</t>
    </rPh>
    <rPh sb="31" eb="32">
      <t>セン</t>
    </rPh>
    <rPh sb="32" eb="33">
      <t>ニン</t>
    </rPh>
    <rPh sb="36" eb="37">
      <t>タ</t>
    </rPh>
    <rPh sb="38" eb="40">
      <t>シセツ</t>
    </rPh>
    <rPh sb="42" eb="44">
      <t>キンム</t>
    </rPh>
    <rPh sb="46" eb="47">
      <t>モノ</t>
    </rPh>
    <rPh sb="51" eb="54">
      <t>ジカンテキ</t>
    </rPh>
    <rPh sb="54" eb="56">
      <t>コウソク</t>
    </rPh>
    <rPh sb="57" eb="58">
      <t>トモナ</t>
    </rPh>
    <rPh sb="59" eb="61">
      <t>ギョウム</t>
    </rPh>
    <rPh sb="62" eb="64">
      <t>ショクギョウ</t>
    </rPh>
    <rPh sb="68" eb="69">
      <t>ジ</t>
    </rPh>
    <phoneticPr fontId="6"/>
  </si>
  <si>
    <t>「兼任」とドロップダウンリストから選択してください。</t>
    <rPh sb="1" eb="2">
      <t>ケン</t>
    </rPh>
    <rPh sb="2" eb="3">
      <t>ニン</t>
    </rPh>
    <phoneticPr fontId="6"/>
  </si>
  <si>
    <t>「資格」　欄は、園長、副園長、教頭及び保育教諭の資格について、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ホイク</t>
    </rPh>
    <rPh sb="21" eb="23">
      <t>キョウユ</t>
    </rPh>
    <rPh sb="24" eb="26">
      <t>シカク</t>
    </rPh>
    <rPh sb="32" eb="34">
      <t>ホイク</t>
    </rPh>
    <rPh sb="34" eb="35">
      <t>シ</t>
    </rPh>
    <rPh sb="36" eb="38">
      <t>シカク</t>
    </rPh>
    <rPh sb="39" eb="40">
      <t>ユウ</t>
    </rPh>
    <rPh sb="44" eb="46">
      <t>バアイ</t>
    </rPh>
    <rPh sb="48" eb="49">
      <t>ホ</t>
    </rPh>
    <rPh sb="51" eb="54">
      <t>ヨウチエン</t>
    </rPh>
    <rPh sb="54" eb="56">
      <t>キョウユ</t>
    </rPh>
    <rPh sb="56" eb="59">
      <t>メンキョジョウ</t>
    </rPh>
    <rPh sb="60" eb="61">
      <t>ユウ</t>
    </rPh>
    <rPh sb="65" eb="67">
      <t>バアイ</t>
    </rPh>
    <rPh sb="70" eb="71">
      <t>ヨウ</t>
    </rPh>
    <rPh sb="75" eb="77">
      <t>リョウホウ</t>
    </rPh>
    <rPh sb="78" eb="80">
      <t>シカク</t>
    </rPh>
    <rPh sb="81" eb="82">
      <t>ユウ</t>
    </rPh>
    <rPh sb="86" eb="88">
      <t>バアイ</t>
    </rPh>
    <rPh sb="90" eb="91">
      <t>ホ</t>
    </rPh>
    <rPh sb="92" eb="93">
      <t>ヨウ</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</si>
  <si>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</si>
  <si>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</si>
  <si>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</si>
  <si>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</si>
  <si>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</si>
  <si>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</si>
  <si>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</si>
  <si>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</si>
  <si>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</si>
  <si>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</si>
  <si>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</si>
  <si>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</si>
  <si>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</si>
  <si>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</si>
  <si>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</si>
  <si>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</si>
  <si>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</si>
  <si>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</si>
  <si>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</si>
  <si>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</si>
  <si>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</si>
  <si>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</si>
  <si>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</si>
  <si>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</si>
  <si>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</si>
  <si>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</si>
  <si>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</si>
  <si>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</si>
  <si>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</si>
  <si>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</si>
  <si>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</si>
  <si>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</si>
  <si>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</si>
  <si>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</si>
  <si>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</si>
  <si>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</si>
  <si>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</si>
  <si>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</si>
  <si>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</si>
  <si>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</si>
  <si>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</si>
  <si>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</si>
  <si>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</si>
  <si>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</si>
  <si>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</si>
  <si>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</si>
  <si>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</si>
  <si>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</si>
  <si>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</si>
  <si>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</si>
  <si>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</si>
  <si>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</si>
  <si>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</si>
  <si>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</si>
  <si>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</si>
  <si>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</si>
  <si>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</si>
  <si>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</si>
  <si>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</si>
  <si>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</si>
  <si>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</si>
  <si>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</si>
  <si>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</si>
  <si>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</si>
  <si>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</si>
  <si>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</si>
  <si>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</si>
  <si>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</si>
  <si>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</si>
  <si>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</si>
  <si>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</si>
  <si>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</si>
  <si>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</si>
  <si>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</si>
  <si>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</si>
  <si>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</si>
  <si>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</si>
  <si>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</si>
  <si>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</si>
  <si>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</si>
  <si>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</si>
  <si>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</si>
  <si>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</si>
  <si>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</si>
  <si>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</si>
  <si>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</si>
  <si>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</si>
  <si>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</si>
  <si>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</si>
  <si>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</si>
  <si>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</si>
  <si>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</si>
  <si>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</si>
  <si>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</si>
  <si>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</si>
  <si>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</si>
  <si>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</si>
  <si>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</si>
  <si>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</si>
  <si>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</si>
  <si>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</si>
  <si>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</si>
  <si>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</si>
  <si>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</si>
  <si>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</si>
  <si>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</si>
  <si>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</si>
  <si>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</si>
  <si>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</si>
  <si>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</si>
  <si>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</si>
  <si>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</si>
  <si>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</si>
  <si>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</si>
  <si>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</si>
  <si>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一般監査等　関係資料</t>
    <rPh sb="0" eb="2">
      <t>イッパン</t>
    </rPh>
    <rPh sb="2" eb="4">
      <t>カンサ</t>
    </rPh>
    <rPh sb="4" eb="5">
      <t>トウ</t>
    </rPh>
    <rPh sb="6" eb="8">
      <t>カンケイ</t>
    </rPh>
    <rPh sb="8" eb="10">
      <t>シリョウ</t>
    </rPh>
    <phoneticPr fontId="6"/>
  </si>
  <si>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6"/>
  </si>
  <si>
    <t>7．職員の配置状況（一般監査実施日の前月初日現在）</t>
    <rPh sb="2" eb="4">
      <t>ショクイン</t>
    </rPh>
    <rPh sb="5" eb="7">
      <t>ハイチ</t>
    </rPh>
    <rPh sb="7" eb="9">
      <t>ジョウキョウ</t>
    </rPh>
    <rPh sb="10" eb="14">
      <t>イッパンカンサ</t>
    </rPh>
    <phoneticPr fontId="6"/>
  </si>
  <si>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6"/>
  </si>
  <si>
    <r>
      <t xml:space="preserve">(2)今年度の入園状況 </t>
    </r>
    <r>
      <rPr>
        <b/>
        <sz val="11"/>
        <color theme="1"/>
        <rFont val="ＭＳ Ｐ明朝"/>
        <family val="1"/>
        <charset val="128"/>
      </rPr>
      <t xml:space="preserve"> </t>
    </r>
    <r>
      <rPr>
        <b/>
        <sz val="11"/>
        <color theme="1"/>
        <rFont val="ＭＳ Ｐゴシック"/>
        <family val="3"/>
        <charset val="128"/>
      </rPr>
      <t>（一般監査実施日の前月まで記載する。それ以降は記載不要）</t>
    </r>
    <rPh sb="3" eb="6">
      <t>コンネンド</t>
    </rPh>
    <rPh sb="7" eb="9">
      <t>ニュウエン</t>
    </rPh>
    <rPh sb="9" eb="11">
      <t>ジョウキョウ</t>
    </rPh>
    <rPh sb="14" eb="18">
      <t>イッパンカンサ</t>
    </rPh>
    <phoneticPr fontId="6"/>
  </si>
  <si>
    <t>　　　例：一般監査実施日が12/20の場合、4月初日～11月初日の園児数をそれぞれ4月～11月の欄に記載（12月以降は空欄（12月初日の記載不要））</t>
    <rPh sb="3" eb="4">
      <t>レイ</t>
    </rPh>
    <rPh sb="5" eb="9">
      <t>イッパンカンサ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6"/>
  </si>
  <si>
    <t>一般監査実施日の前月初日現在の状況を記載してください。</t>
    <rPh sb="0" eb="4">
      <t>イッパンカンサ</t>
    </rPh>
    <rPh sb="15" eb="17">
      <t>ジョウキョウ</t>
    </rPh>
    <rPh sb="18" eb="20">
      <t>キサイ</t>
    </rPh>
    <phoneticPr fontId="6"/>
  </si>
  <si>
    <t>一般監査実施日の前月初日現在の状況を記載してください。</t>
    <rPh sb="0" eb="4">
      <t>イッパンカンサ</t>
    </rPh>
    <phoneticPr fontId="6"/>
  </si>
  <si>
    <t>◇一般監査実施日の前月初日現在の園児数及び面積を記載してください。</t>
    <rPh sb="1" eb="5">
      <t>イッパンカンサ</t>
    </rPh>
    <rPh sb="15" eb="17">
      <t>ニチゲンザイ</t>
    </rPh>
    <rPh sb="16" eb="19">
      <t>エンジスウ</t>
    </rPh>
    <rPh sb="19" eb="20">
      <t>オヨ</t>
    </rPh>
    <rPh sb="21" eb="23">
      <t>メンセキ</t>
    </rPh>
    <rPh sb="24" eb="26">
      <t>キサイ</t>
    </rPh>
    <phoneticPr fontId="6"/>
  </si>
  <si>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6"/>
  </si>
  <si>
    <r>
      <t>例：一般監査実施日が</t>
    </r>
    <r>
      <rPr>
        <u/>
        <sz val="9"/>
        <color theme="1"/>
        <rFont val="ＭＳ Ｐ明朝"/>
        <family val="1"/>
        <charset val="128"/>
      </rPr>
      <t>12/20</t>
    </r>
    <r>
      <rPr>
        <sz val="9"/>
        <color theme="1"/>
        <rFont val="ＭＳ Ｐ明朝"/>
        <family val="1"/>
        <charset val="128"/>
      </rPr>
      <t>の場合、前月初日とは</t>
    </r>
    <r>
      <rPr>
        <u/>
        <sz val="9"/>
        <color theme="1"/>
        <rFont val="ＭＳ Ｐ明朝"/>
        <family val="1"/>
        <charset val="128"/>
      </rPr>
      <t>11/1</t>
    </r>
    <r>
      <rPr>
        <sz val="9"/>
        <color theme="1"/>
        <rFont val="ＭＳ Ｐ明朝"/>
        <family val="1"/>
        <charset val="128"/>
      </rPr>
      <t>の状況を記載　→3ページの「7.職員の配置状況」と一致する</t>
    </r>
    <rPh sb="0" eb="1">
      <t>レイ</t>
    </rPh>
    <rPh sb="2" eb="6">
      <t>イッパンカンサ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6"/>
  </si>
  <si>
    <t>1ページ「2.職員の採用・退職等の状況」最下行の一般監査実施日の前月初日現在と一致するよう記載してください。</t>
    <rPh sb="24" eb="28">
      <t>イッパンカンサ</t>
    </rPh>
    <phoneticPr fontId="6"/>
  </si>
  <si>
    <t>≪新基準≫</t>
    <rPh sb="1" eb="4">
      <t>シンキジュン</t>
    </rPh>
    <phoneticPr fontId="6"/>
  </si>
  <si>
    <t>※旧基準</t>
    <rPh sb="1" eb="4">
      <t>キュウキジュン</t>
    </rPh>
    <phoneticPr fontId="6"/>
  </si>
  <si>
    <t>３歳児／２０人、４・５歳児／３０人</t>
    <rPh sb="1" eb="3">
      <t>サイジ</t>
    </rPh>
    <rPh sb="6" eb="7">
      <t>ニン</t>
    </rPh>
    <rPh sb="11" eb="13">
      <t>サイジ</t>
    </rPh>
    <rPh sb="16" eb="17">
      <t>ニン</t>
    </rPh>
    <phoneticPr fontId="6"/>
  </si>
  <si>
    <t>≪旧基準≫</t>
    <rPh sb="1" eb="2">
      <t>キュウ</t>
    </rPh>
    <rPh sb="2" eb="4">
      <t>キジュン</t>
    </rPh>
    <phoneticPr fontId="6"/>
  </si>
  <si>
    <t>【幼保連携型認定こども園／令和７年度】</t>
    <rPh sb="1" eb="3">
      <t>ヨウホ</t>
    </rPh>
    <rPh sb="3" eb="5">
      <t>レンケイ</t>
    </rPh>
    <rPh sb="5" eb="6">
      <t>ガタ</t>
    </rPh>
    <rPh sb="6" eb="8">
      <t>ニンテイ</t>
    </rPh>
    <rPh sb="11" eb="12">
      <t>エン</t>
    </rPh>
    <rPh sb="13" eb="15">
      <t>レイワ</t>
    </rPh>
    <rPh sb="16" eb="18">
      <t>ネンド</t>
    </rPh>
    <phoneticPr fontId="6"/>
  </si>
  <si>
    <t>令和６年度最終日（年度終了時点）</t>
    <rPh sb="0" eb="2">
      <t>レイワ</t>
    </rPh>
    <rPh sb="3" eb="5">
      <t>ネンド</t>
    </rPh>
    <rPh sb="5" eb="8">
      <t>サイシュウビ</t>
    </rPh>
    <rPh sb="9" eb="11">
      <t>ネンド</t>
    </rPh>
    <rPh sb="11" eb="13">
      <t>シュウリョウ</t>
    </rPh>
    <rPh sb="13" eb="15">
      <t>ジテン</t>
    </rPh>
    <phoneticPr fontId="6"/>
  </si>
  <si>
    <t>令和６年度末（3/31）退職</t>
    <rPh sb="0" eb="2">
      <t>レイワ</t>
    </rPh>
    <rPh sb="3" eb="5">
      <t>ネンド</t>
    </rPh>
    <rPh sb="5" eb="6">
      <t>マツ</t>
    </rPh>
    <rPh sb="12" eb="14">
      <t>タイショク</t>
    </rPh>
    <phoneticPr fontId="6"/>
  </si>
  <si>
    <t>令和６年度末（3/31）異動（転出、産育休取得）</t>
    <rPh sb="0" eb="2">
      <t>レイワ</t>
    </rPh>
    <rPh sb="5" eb="6">
      <t>マツ</t>
    </rPh>
    <rPh sb="12" eb="14">
      <t>イドウ</t>
    </rPh>
    <rPh sb="15" eb="17">
      <t>テンシュツ</t>
    </rPh>
    <rPh sb="18" eb="21">
      <t>サンイクキュウ</t>
    </rPh>
    <rPh sb="21" eb="23">
      <t>シュトク</t>
    </rPh>
    <phoneticPr fontId="6"/>
  </si>
  <si>
    <t>令和７年度当初（4/1）採用</t>
    <rPh sb="0" eb="2">
      <t>レイワ</t>
    </rPh>
    <rPh sb="3" eb="4">
      <t>ネン</t>
    </rPh>
    <rPh sb="4" eb="5">
      <t>ド</t>
    </rPh>
    <rPh sb="5" eb="7">
      <t>トウショ</t>
    </rPh>
    <rPh sb="12" eb="14">
      <t>サイヨウ</t>
    </rPh>
    <phoneticPr fontId="6"/>
  </si>
  <si>
    <t>令和７年度当初（4/1）異動（転入、産育休から復帰）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</si>
  <si>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令和７年度</t>
    <rPh sb="0" eb="2">
      <t>レイワ</t>
    </rPh>
    <rPh sb="3" eb="4">
      <t>ネン</t>
    </rPh>
    <rPh sb="4" eb="5">
      <t>ド</t>
    </rPh>
    <phoneticPr fontId="6"/>
  </si>
  <si>
    <t>令和７年度初日（年度開始時点）</t>
    <rPh sb="0" eb="2">
      <t>レイワ</t>
    </rPh>
    <rPh sb="3" eb="5">
      <t>ネンド</t>
    </rPh>
    <rPh sb="5" eb="7">
      <t>ショニチ</t>
    </rPh>
    <rPh sb="8" eb="10">
      <t>ネンド</t>
    </rPh>
    <rPh sb="10" eb="12">
      <t>カイシ</t>
    </rPh>
    <rPh sb="12" eb="14">
      <t>ジテン</t>
    </rPh>
    <phoneticPr fontId="6"/>
  </si>
  <si>
    <t>23　・　6</t>
    <phoneticPr fontId="6"/>
  </si>
  <si>
    <t>Ｒ６年４月</t>
    <rPh sb="2" eb="3">
      <t>ネン</t>
    </rPh>
    <rPh sb="4" eb="5">
      <t>ガツ</t>
    </rPh>
    <phoneticPr fontId="6"/>
  </si>
  <si>
    <t>Ｒ７年４月</t>
    <rPh sb="2" eb="3">
      <t>ネン</t>
    </rPh>
    <rPh sb="4" eb="5">
      <t>ガツ</t>
    </rPh>
    <phoneticPr fontId="6"/>
  </si>
  <si>
    <t>【例１】３歳児クラスのたんぽぽ組を担当⇒「３歳児たんぽぽ組」と記載。（※兼務している場合は、主な担当の方を記載）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</si>
  <si>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t>令和７年</t>
    <rPh sb="0" eb="2">
      <t>レイワ</t>
    </rPh>
    <rPh sb="3" eb="4">
      <t>ネン</t>
    </rPh>
    <phoneticPr fontId="6"/>
  </si>
  <si>
    <t>令和８年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</si>
</sst>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quot;円&quot;"/>
    <numFmt numFmtId="189" formatCode="General&quot;時&quot;&quot;間&quot;"/>
    <numFmt numFmtId="190" formatCode="General&quot;日&quot;"/>
    <numFmt numFmtId="191" formatCode="0.00_);[Red]\(0.00\)"/>
    <numFmt numFmtId="192" formatCode="0.0&quot;㎡&quot;"/>
    <numFmt numFmtId="193" formatCode="&quot;計&quot;\ \ \ \ 0.0&quot;㎡&quot;"/>
    <numFmt numFmtId="194" formatCode="0.00_ "/>
  </numFmts>
  <fonts count="77">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b/>
      <sz val="11"/>
      <color rgb="FFFF0000"/>
      <name val="ＭＳ Ｐ明朝"/>
      <family val="1"/>
      <charset val="128"/>
    </font>
    <font>
      <sz val="10"/>
      <color theme="1"/>
      <name val="ＭＳ Ｐ明朝"/>
      <family val="1"/>
      <charset val="128"/>
    </font>
    <font>
      <b/>
      <sz val="11"/>
      <color rgb="FFFF0000"/>
      <name val="ＭＳ Ｐゴシック"/>
      <family val="3"/>
      <charset val="128"/>
    </font>
    <font>
      <b/>
      <sz val="11"/>
      <color indexed="8"/>
      <name val="ＭＳ Ｐ明朝"/>
      <family val="1"/>
      <charset val="128"/>
    </font>
    <font>
      <sz val="11"/>
      <color indexed="8"/>
      <name val="ＭＳ Ｐ明朝"/>
      <family val="1"/>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font>
    <font>
      <u/>
      <sz val="9"/>
      <color theme="1"/>
      <name val="ＭＳ Ｐ明朝"/>
      <family val="1"/>
      <charset val="128"/>
    </font>
    <font>
      <sz val="9"/>
      <name val="ＭＳ Ｐゴシック"/>
      <family val="3"/>
      <charset val="128"/>
      <scheme val="minor"/>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style="thin">
        <color indexed="64"/>
      </right>
      <top/>
      <bottom style="double">
        <color indexed="64"/>
      </bottom>
      <diagonal/>
    </border>
    <border>
      <left/>
      <right style="thin">
        <color indexed="64"/>
      </right>
      <top style="thin">
        <color indexed="64"/>
      </top>
      <bottom style="thick">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75">
    <xf numFmtId="0" fontId="0" fillId="0" borderId="0" xfId="0">
      <alignment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5" applyFont="1" applyBorder="1" applyAlignment="1">
      <alignment horizontal="center" vertical="center" shrinkToFit="1"/>
    </xf>
    <xf numFmtId="0" fontId="8" fillId="0" borderId="0" xfId="0" quotePrefix="1" applyFont="1" applyAlignment="1">
      <alignmen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183" fontId="7" fillId="0" borderId="25" xfId="0" applyNumberFormat="1" applyFont="1" applyBorder="1" applyAlignment="1">
      <alignment horizontal="left" vertical="center" shrinkToFit="1"/>
    </xf>
    <xf numFmtId="0" fontId="7" fillId="0" borderId="2" xfId="0" applyNumberFormat="1" applyFont="1" applyBorder="1" applyAlignment="1">
      <alignment horizontal="righ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52" xfId="6" applyFont="1" applyBorder="1" applyAlignment="1">
      <alignment horizontal="center" vertical="center" wrapText="1"/>
    </xf>
    <xf numFmtId="0" fontId="7" fillId="0" borderId="54" xfId="6" applyFont="1" applyBorder="1" applyAlignment="1">
      <alignment vertical="center"/>
    </xf>
    <xf numFmtId="0" fontId="7" fillId="0" borderId="2" xfId="6" applyFont="1" applyBorder="1" applyAlignment="1">
      <alignment vertical="center"/>
    </xf>
    <xf numFmtId="0" fontId="7" fillId="0" borderId="1" xfId="6" applyFont="1" applyBorder="1" applyAlignment="1">
      <alignment vertical="center"/>
    </xf>
    <xf numFmtId="0" fontId="7" fillId="2" borderId="55" xfId="6" applyFont="1" applyFill="1" applyBorder="1" applyAlignment="1">
      <alignment vertical="center"/>
    </xf>
    <xf numFmtId="0" fontId="7" fillId="0" borderId="10" xfId="6" applyFont="1" applyBorder="1" applyAlignment="1">
      <alignment vertical="center"/>
    </xf>
    <xf numFmtId="0" fontId="7" fillId="2" borderId="3" xfId="6" applyFont="1" applyFill="1" applyBorder="1" applyAlignment="1">
      <alignment vertical="center"/>
    </xf>
    <xf numFmtId="0" fontId="7" fillId="0" borderId="58" xfId="6" applyFont="1" applyBorder="1" applyAlignment="1">
      <alignment horizontal="center" vertical="center" wrapText="1"/>
    </xf>
    <xf numFmtId="0" fontId="7" fillId="0" borderId="7" xfId="6" applyFont="1" applyBorder="1" applyAlignment="1">
      <alignment vertical="center"/>
    </xf>
    <xf numFmtId="0" fontId="7" fillId="0" borderId="43" xfId="6" applyFont="1" applyBorder="1" applyAlignment="1">
      <alignment vertical="center"/>
    </xf>
    <xf numFmtId="0" fontId="7" fillId="2" borderId="8" xfId="6" applyFont="1" applyFill="1" applyBorder="1" applyAlignment="1">
      <alignment vertical="center"/>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38" fontId="7" fillId="2" borderId="54" xfId="3" applyFont="1" applyFill="1" applyBorder="1" applyAlignment="1">
      <alignment vertical="center"/>
    </xf>
    <xf numFmtId="38" fontId="7" fillId="2" borderId="43" xfId="3" applyFont="1" applyFill="1" applyBorder="1" applyAlignment="1">
      <alignment vertical="center"/>
    </xf>
    <xf numFmtId="38" fontId="7" fillId="2" borderId="8" xfId="3" applyFont="1" applyFill="1" applyBorder="1" applyAlignment="1">
      <alignment vertical="center"/>
    </xf>
    <xf numFmtId="38" fontId="7" fillId="2" borderId="45" xfId="3" applyFont="1" applyFill="1" applyBorder="1" applyAlignment="1">
      <alignment vertical="center"/>
    </xf>
    <xf numFmtId="0" fontId="20" fillId="0" borderId="0" xfId="6" applyFont="1" applyBorder="1" applyAlignment="1">
      <alignment horizontal="right" vertical="center"/>
    </xf>
    <xf numFmtId="0" fontId="22" fillId="0" borderId="0" xfId="5" applyFont="1" applyBorder="1" applyAlignment="1">
      <alignment vertical="center"/>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4"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4"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4"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4"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9"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60"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63"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0" fontId="12" fillId="0" borderId="0" xfId="6" applyFont="1">
      <alignment vertical="center"/>
    </xf>
    <xf numFmtId="0" fontId="46" fillId="0" borderId="43" xfId="6" applyFont="1" applyBorder="1" applyAlignment="1">
      <alignment horizontal="center" vertical="center"/>
    </xf>
    <xf numFmtId="0" fontId="46" fillId="0" borderId="10" xfId="6" applyFont="1" applyBorder="1" applyAlignment="1">
      <alignment horizontal="center" vertical="center" wrapText="1"/>
    </xf>
    <xf numFmtId="0" fontId="46" fillId="0" borderId="45" xfId="6" applyFont="1" applyBorder="1" applyAlignment="1">
      <alignment horizontal="center" vertical="center" wrapText="1"/>
    </xf>
    <xf numFmtId="0" fontId="46"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4"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70" xfId="6" applyFont="1" applyBorder="1" applyAlignment="1">
      <alignment horizontal="right" vertical="center"/>
    </xf>
    <xf numFmtId="0" fontId="12" fillId="0" borderId="71"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64" xfId="6" applyFont="1" applyBorder="1" applyAlignment="1">
      <alignment horizontal="right" vertical="center"/>
    </xf>
    <xf numFmtId="0" fontId="12" fillId="0" borderId="65" xfId="6" applyFont="1" applyBorder="1" applyAlignment="1">
      <alignment horizontal="right" vertical="center"/>
    </xf>
    <xf numFmtId="0" fontId="50" fillId="0" borderId="0" xfId="6" applyFont="1">
      <alignment vertical="center"/>
    </xf>
    <xf numFmtId="0" fontId="50" fillId="0" borderId="0" xfId="6" applyFont="1" applyBorder="1">
      <alignment vertical="center"/>
    </xf>
    <xf numFmtId="0" fontId="46" fillId="0" borderId="0" xfId="6" applyFont="1">
      <alignment vertical="center"/>
    </xf>
    <xf numFmtId="0" fontId="46" fillId="0" borderId="0" xfId="6" quotePrefix="1" applyFont="1">
      <alignment vertical="center"/>
    </xf>
    <xf numFmtId="0" fontId="46"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50" fillId="0" borderId="0" xfId="6" quotePrefix="1" applyFont="1">
      <alignment vertical="center"/>
    </xf>
    <xf numFmtId="0" fontId="46" fillId="0" borderId="0" xfId="6" applyFont="1" applyBorder="1" applyAlignment="1">
      <alignment vertical="center"/>
    </xf>
    <xf numFmtId="0" fontId="46" fillId="0" borderId="0" xfId="6" applyFont="1" applyAlignment="1">
      <alignment vertical="center"/>
    </xf>
    <xf numFmtId="0" fontId="53" fillId="0" borderId="0" xfId="6" applyFont="1" applyBorder="1" applyAlignment="1">
      <alignment horizontal="center" vertical="center" shrinkToFit="1"/>
    </xf>
    <xf numFmtId="0" fontId="53" fillId="0" borderId="67" xfId="6" applyFont="1" applyBorder="1" applyAlignment="1">
      <alignment horizontal="center" vertical="center" shrinkToFit="1"/>
    </xf>
    <xf numFmtId="0" fontId="46" fillId="0" borderId="0" xfId="0" quotePrefix="1" applyFont="1">
      <alignment vertical="center"/>
    </xf>
    <xf numFmtId="0" fontId="46" fillId="0" borderId="0" xfId="0" applyFont="1">
      <alignment vertical="center"/>
    </xf>
    <xf numFmtId="49" fontId="46" fillId="0" borderId="0" xfId="0" quotePrefix="1" applyNumberFormat="1" applyFont="1" applyFill="1">
      <alignment vertical="center"/>
    </xf>
    <xf numFmtId="0" fontId="55" fillId="0" borderId="0" xfId="0" applyFont="1">
      <alignment vertical="center"/>
    </xf>
    <xf numFmtId="0" fontId="56" fillId="0" borderId="0" xfId="0" applyFont="1">
      <alignment vertical="center"/>
    </xf>
    <xf numFmtId="0" fontId="2" fillId="0" borderId="0" xfId="6">
      <alignmen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7" fillId="0" borderId="0" xfId="6" applyFont="1" applyBorder="1" applyAlignment="1" applyProtection="1">
      <alignment horizontal="center" vertical="center"/>
    </xf>
    <xf numFmtId="0" fontId="57"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7"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3" fillId="0" borderId="7"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9"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90"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5" xfId="6" applyFont="1" applyBorder="1" applyAlignment="1" applyProtection="1">
      <alignment vertical="center" wrapText="1"/>
    </xf>
    <xf numFmtId="0" fontId="3" fillId="0" borderId="67" xfId="6" applyFont="1" applyBorder="1" applyAlignment="1" applyProtection="1">
      <alignment vertical="center" wrapText="1"/>
    </xf>
    <xf numFmtId="0" fontId="3" fillId="0" borderId="68" xfId="6" applyFont="1" applyBorder="1" applyAlignment="1" applyProtection="1">
      <alignment vertical="center" wrapText="1"/>
    </xf>
    <xf numFmtId="0" fontId="3" fillId="0" borderId="99" xfId="6" applyFont="1" applyBorder="1" applyAlignment="1" applyProtection="1">
      <alignment vertical="center" shrinkToFit="1"/>
    </xf>
    <xf numFmtId="0" fontId="3" fillId="0" borderId="100" xfId="6" applyFont="1" applyBorder="1" applyAlignment="1" applyProtection="1">
      <alignment vertical="center" shrinkToFit="1"/>
    </xf>
    <xf numFmtId="0" fontId="65"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6" fillId="0" borderId="0" xfId="6" applyFont="1" applyFill="1" applyAlignment="1" applyProtection="1">
      <alignment horizontal="center" vertical="center"/>
    </xf>
    <xf numFmtId="182" fontId="2" fillId="6" borderId="73"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6"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9" xfId="6" applyFont="1" applyBorder="1" applyAlignment="1" applyProtection="1">
      <alignment horizontal="left" vertical="center"/>
    </xf>
    <xf numFmtId="0" fontId="35" fillId="0" borderId="84" xfId="6" applyFont="1" applyBorder="1" applyAlignment="1" applyProtection="1">
      <alignment horizontal="right" vertical="center"/>
    </xf>
    <xf numFmtId="0" fontId="66"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66" fillId="0" borderId="0" xfId="6" applyFont="1" applyBorder="1" applyAlignment="1" applyProtection="1">
      <alignment horizontal="center" vertical="center"/>
    </xf>
    <xf numFmtId="0" fontId="35" fillId="0" borderId="114" xfId="6" applyFont="1" applyBorder="1" applyAlignment="1" applyProtection="1">
      <alignment horizontal="right" vertical="center"/>
    </xf>
    <xf numFmtId="191" fontId="2" fillId="0" borderId="0" xfId="6" applyNumberFormat="1" applyFont="1" applyProtection="1">
      <alignment vertical="center"/>
    </xf>
    <xf numFmtId="0" fontId="3" fillId="0" borderId="0" xfId="6" applyFont="1" applyBorder="1" applyAlignment="1" applyProtection="1">
      <alignment horizontal="left" vertical="center"/>
    </xf>
    <xf numFmtId="189"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0" xfId="6" applyFont="1" applyBorder="1" applyAlignment="1">
      <alignment horizontal="center" vertical="center"/>
    </xf>
    <xf numFmtId="0" fontId="57" fillId="0" borderId="0" xfId="6" applyFont="1" applyAlignment="1" applyProtection="1">
      <alignment horizontal="center" vertical="center"/>
    </xf>
    <xf numFmtId="0" fontId="57"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73"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7" fillId="0" borderId="0" xfId="6" applyFont="1" applyAlignment="1" applyProtection="1">
      <alignment vertical="center"/>
    </xf>
    <xf numFmtId="0" fontId="57" fillId="0" borderId="0" xfId="6" applyFont="1" applyAlignment="1" applyProtection="1">
      <alignment horizontal="left" vertical="center"/>
    </xf>
    <xf numFmtId="0" fontId="71" fillId="0" borderId="0" xfId="6" applyFont="1" applyBorder="1" applyAlignment="1" applyProtection="1">
      <alignment vertical="center"/>
    </xf>
    <xf numFmtId="0" fontId="2" fillId="0" borderId="125" xfId="6" applyFont="1" applyBorder="1" applyAlignment="1" applyProtection="1">
      <alignment vertical="center" shrinkToFit="1"/>
    </xf>
    <xf numFmtId="0" fontId="71" fillId="3" borderId="0" xfId="6" applyFont="1" applyFill="1" applyBorder="1" applyAlignment="1" applyProtection="1">
      <alignment vertical="center"/>
    </xf>
    <xf numFmtId="0" fontId="2" fillId="0" borderId="112" xfId="6" applyFont="1" applyFill="1" applyBorder="1" applyAlignment="1" applyProtection="1">
      <alignment vertical="center"/>
    </xf>
    <xf numFmtId="0" fontId="21" fillId="0" borderId="0" xfId="6" applyFont="1" applyFill="1" applyBorder="1" applyAlignment="1" applyProtection="1">
      <alignment vertical="center"/>
    </xf>
    <xf numFmtId="0" fontId="71"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72" xfId="6" applyBorder="1" applyAlignment="1" applyProtection="1">
      <alignment horizontal="center" vertical="center"/>
    </xf>
    <xf numFmtId="0" fontId="2" fillId="0" borderId="75"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8" xfId="6" applyNumberFormat="1" applyFill="1" applyBorder="1" applyAlignment="1" applyProtection="1">
      <alignment horizontal="center" vertical="center"/>
    </xf>
    <xf numFmtId="182" fontId="2" fillId="4" borderId="76" xfId="6" applyNumberFormat="1" applyFill="1" applyBorder="1" applyAlignment="1" applyProtection="1">
      <alignment horizontal="center" vertical="center"/>
      <protection locked="0"/>
    </xf>
    <xf numFmtId="182" fontId="2" fillId="0" borderId="76" xfId="6" applyNumberFormat="1" applyBorder="1" applyAlignment="1" applyProtection="1">
      <alignment horizontal="center" vertical="center"/>
    </xf>
    <xf numFmtId="0" fontId="2" fillId="0" borderId="76" xfId="6" applyBorder="1" applyAlignment="1" applyProtection="1">
      <alignment horizontal="center" vertical="center"/>
    </xf>
    <xf numFmtId="0" fontId="2" fillId="0" borderId="102" xfId="6" applyBorder="1" applyAlignment="1" applyProtection="1">
      <alignment horizontal="center" vertical="center"/>
    </xf>
    <xf numFmtId="0" fontId="2" fillId="0" borderId="72" xfId="6" applyBorder="1" applyAlignment="1" applyProtection="1">
      <alignment horizontal="center" vertical="center" shrinkToFit="1"/>
    </xf>
    <xf numFmtId="192" fontId="2" fillId="4" borderId="11" xfId="6" applyNumberFormat="1" applyFill="1" applyBorder="1" applyAlignment="1" applyProtection="1">
      <alignment horizontal="center" vertical="center"/>
      <protection locked="0"/>
    </xf>
    <xf numFmtId="192" fontId="2" fillId="0" borderId="43" xfId="6" applyNumberFormat="1" applyBorder="1" applyAlignment="1" applyProtection="1">
      <alignment horizontal="center" vertical="center"/>
    </xf>
    <xf numFmtId="192" fontId="2" fillId="0" borderId="7" xfId="6" applyNumberFormat="1" applyBorder="1" applyAlignment="1" applyProtection="1">
      <alignment horizontal="center" vertical="center"/>
    </xf>
    <xf numFmtId="192" fontId="2" fillId="0" borderId="105" xfId="6" applyNumberFormat="1" applyBorder="1" applyAlignment="1" applyProtection="1">
      <alignment horizontal="center" vertical="center"/>
    </xf>
    <xf numFmtId="192" fontId="11" fillId="0" borderId="91" xfId="6" applyNumberFormat="1" applyFont="1" applyFill="1" applyBorder="1" applyAlignment="1" applyProtection="1">
      <alignment horizontal="center" vertical="center" wrapText="1" shrinkToFit="1"/>
    </xf>
    <xf numFmtId="192" fontId="11" fillId="0" borderId="45" xfId="6" applyNumberFormat="1" applyFont="1" applyBorder="1" applyAlignment="1" applyProtection="1">
      <alignment horizontal="center" vertical="center" wrapText="1" shrinkToFit="1"/>
    </xf>
    <xf numFmtId="192" fontId="2" fillId="0" borderId="108" xfId="6" applyNumberFormat="1" applyFill="1" applyBorder="1" applyAlignment="1" applyProtection="1">
      <alignment horizontal="center" vertical="center"/>
    </xf>
    <xf numFmtId="192" fontId="2" fillId="4" borderId="76" xfId="6" applyNumberFormat="1" applyFill="1" applyBorder="1" applyAlignment="1" applyProtection="1">
      <alignment horizontal="center" vertical="center"/>
      <protection locked="0"/>
    </xf>
    <xf numFmtId="192" fontId="2" fillId="4" borderId="77"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9"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20" xfId="6" applyBorder="1" applyAlignment="1" applyProtection="1">
      <alignment horizontal="center" vertical="center"/>
    </xf>
    <xf numFmtId="0" fontId="2" fillId="0" borderId="0" xfId="6" applyBorder="1" applyAlignment="1" applyProtection="1">
      <alignment horizontal="center" vertical="center"/>
    </xf>
    <xf numFmtId="194" fontId="2" fillId="0" borderId="90" xfId="6" applyNumberFormat="1" applyBorder="1" applyAlignment="1" applyProtection="1">
      <alignment horizontal="center" vertical="center"/>
    </xf>
    <xf numFmtId="192" fontId="2" fillId="0" borderId="131" xfId="6" applyNumberFormat="1" applyBorder="1" applyAlignment="1" applyProtection="1">
      <alignment horizontal="center" vertical="center"/>
    </xf>
    <xf numFmtId="0" fontId="2" fillId="0" borderId="104" xfId="6" applyBorder="1" applyAlignment="1" applyProtection="1">
      <alignment horizontal="center" vertical="center"/>
    </xf>
    <xf numFmtId="192" fontId="2" fillId="0" borderId="107" xfId="6" applyNumberFormat="1" applyBorder="1" applyAlignment="1" applyProtection="1">
      <alignment horizontal="center" vertical="center"/>
    </xf>
    <xf numFmtId="0" fontId="73" fillId="0" borderId="0" xfId="6" applyFont="1" applyProtection="1">
      <alignment vertical="center"/>
    </xf>
    <xf numFmtId="0" fontId="2" fillId="0" borderId="0" xfId="6" applyFont="1" applyAlignment="1" applyProtection="1">
      <alignment horizontal="center" vertical="center"/>
    </xf>
    <xf numFmtId="192" fontId="2" fillId="0" borderId="0" xfId="6" applyNumberFormat="1" applyBorder="1" applyAlignment="1" applyProtection="1">
      <alignment horizontal="center" vertical="center"/>
    </xf>
    <xf numFmtId="192" fontId="2" fillId="0" borderId="0" xfId="6" applyNumberFormat="1" applyBorder="1" applyAlignment="1" applyProtection="1">
      <alignment vertical="center"/>
    </xf>
    <xf numFmtId="192"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9" xfId="6" applyBorder="1" applyAlignment="1" applyProtection="1">
      <alignment horizontal="center" vertical="center" wrapText="1"/>
    </xf>
    <xf numFmtId="192" fontId="2" fillId="0" borderId="102" xfId="6" applyNumberFormat="1" applyBorder="1" applyAlignment="1" applyProtection="1">
      <alignment vertical="center"/>
    </xf>
    <xf numFmtId="0" fontId="13" fillId="0" borderId="98" xfId="6" applyFont="1" applyFill="1" applyBorder="1" applyAlignment="1" applyProtection="1">
      <alignment horizontal="center" vertical="center"/>
    </xf>
    <xf numFmtId="192" fontId="2" fillId="0" borderId="140" xfId="6" applyNumberFormat="1" applyBorder="1" applyAlignment="1" applyProtection="1">
      <alignment vertical="center"/>
    </xf>
    <xf numFmtId="0" fontId="2" fillId="0" borderId="127" xfId="6" applyBorder="1" applyAlignment="1" applyProtection="1">
      <alignment horizontal="center" vertical="center"/>
    </xf>
    <xf numFmtId="192" fontId="2" fillId="0" borderId="142" xfId="6" applyNumberFormat="1" applyBorder="1" applyAlignment="1" applyProtection="1">
      <alignment vertical="center"/>
    </xf>
    <xf numFmtId="0" fontId="47" fillId="9" borderId="94" xfId="6" applyFont="1" applyFill="1" applyBorder="1" applyAlignment="1" applyProtection="1">
      <alignment horizontal="center" vertical="center"/>
    </xf>
    <xf numFmtId="192" fontId="2" fillId="0" borderId="144" xfId="6" applyNumberFormat="1" applyBorder="1" applyAlignment="1" applyProtection="1">
      <alignment vertical="center"/>
    </xf>
    <xf numFmtId="0" fontId="2" fillId="0" borderId="0" xfId="6" applyBorder="1" applyAlignment="1" applyProtection="1">
      <alignment vertical="center"/>
    </xf>
    <xf numFmtId="192" fontId="13" fillId="0" borderId="109" xfId="6" applyNumberFormat="1" applyFont="1" applyBorder="1" applyAlignment="1" applyProtection="1">
      <alignment vertical="center"/>
    </xf>
    <xf numFmtId="0" fontId="47" fillId="9" borderId="97"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5" xfId="6" applyBorder="1" applyAlignment="1" applyProtection="1">
      <alignment vertical="center" shrinkToFit="1"/>
    </xf>
    <xf numFmtId="0" fontId="2" fillId="0" borderId="146" xfId="6" applyBorder="1" applyAlignment="1" applyProtection="1">
      <alignment vertical="center"/>
    </xf>
    <xf numFmtId="0" fontId="2" fillId="0" borderId="147" xfId="6" applyBorder="1" applyAlignment="1" applyProtection="1">
      <alignment vertical="center"/>
    </xf>
    <xf numFmtId="192" fontId="2" fillId="0" borderId="143" xfId="6" applyNumberFormat="1" applyBorder="1" applyAlignment="1" applyProtection="1">
      <alignment vertical="center"/>
    </xf>
    <xf numFmtId="192" fontId="2" fillId="0" borderId="65" xfId="6" applyNumberFormat="1" applyBorder="1" applyAlignment="1" applyProtection="1">
      <alignment vertical="center"/>
    </xf>
    <xf numFmtId="192" fontId="2" fillId="0" borderId="25" xfId="6" applyNumberFormat="1" applyBorder="1" applyAlignment="1" applyProtection="1">
      <alignment vertical="center"/>
    </xf>
    <xf numFmtId="192" fontId="2" fillId="0" borderId="2" xfId="6" applyNumberFormat="1" applyBorder="1" applyAlignment="1" applyProtection="1">
      <alignment vertical="center"/>
    </xf>
    <xf numFmtId="0" fontId="57" fillId="0" borderId="0" xfId="6" applyFont="1" applyAlignment="1">
      <alignment horizontal="center" vertical="center"/>
    </xf>
    <xf numFmtId="0" fontId="2" fillId="0" borderId="125" xfId="6" applyFont="1" applyBorder="1" applyAlignment="1" applyProtection="1">
      <alignment vertical="center" shrinkToFit="1"/>
      <protection locked="0"/>
    </xf>
    <xf numFmtId="0" fontId="2" fillId="0" borderId="112" xfId="6" applyFont="1" applyFill="1" applyBorder="1" applyAlignment="1" applyProtection="1">
      <alignment vertical="center"/>
      <protection locked="0"/>
    </xf>
    <xf numFmtId="0" fontId="21" fillId="0" borderId="0" xfId="6" applyFont="1" applyFill="1" applyBorder="1" applyAlignment="1">
      <alignment vertical="center"/>
    </xf>
    <xf numFmtId="0" fontId="71"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72" xfId="6" applyBorder="1" applyAlignment="1" applyProtection="1">
      <alignment horizontal="center" vertical="center"/>
      <protection locked="0"/>
    </xf>
    <xf numFmtId="0" fontId="2" fillId="0" borderId="75"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8" xfId="6" applyNumberFormat="1" applyFill="1" applyBorder="1" applyAlignment="1" applyProtection="1">
      <alignment horizontal="center" vertical="center"/>
      <protection locked="0"/>
    </xf>
    <xf numFmtId="182" fontId="2" fillId="4" borderId="76" xfId="6" applyNumberFormat="1" applyFill="1" applyBorder="1" applyAlignment="1" applyProtection="1">
      <alignment horizontal="center" vertical="center"/>
    </xf>
    <xf numFmtId="0" fontId="2" fillId="0" borderId="76" xfId="6" applyBorder="1" applyAlignment="1" applyProtection="1">
      <alignment horizontal="center" vertical="center"/>
      <protection locked="0"/>
    </xf>
    <xf numFmtId="0" fontId="2" fillId="0" borderId="102" xfId="6" applyBorder="1" applyAlignment="1" applyProtection="1">
      <alignment horizontal="center" vertical="center"/>
      <protection locked="0"/>
    </xf>
    <xf numFmtId="0" fontId="2" fillId="0" borderId="72" xfId="6" applyBorder="1" applyAlignment="1" applyProtection="1">
      <alignment horizontal="center" vertical="center" shrinkToFit="1"/>
      <protection locked="0"/>
    </xf>
    <xf numFmtId="192" fontId="2" fillId="0" borderId="43" xfId="6" applyNumberFormat="1" applyBorder="1" applyAlignment="1" applyProtection="1">
      <alignment horizontal="center" vertical="center"/>
      <protection locked="0"/>
    </xf>
    <xf numFmtId="192" fontId="2" fillId="0" borderId="7" xfId="6" applyNumberFormat="1"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11" fillId="0" borderId="91" xfId="6" applyNumberFormat="1" applyFont="1" applyFill="1" applyBorder="1" applyAlignment="1" applyProtection="1">
      <alignment horizontal="center" vertical="center" wrapText="1" shrinkToFit="1"/>
      <protection locked="0"/>
    </xf>
    <xf numFmtId="192" fontId="11" fillId="0" borderId="45" xfId="6" applyNumberFormat="1" applyFont="1" applyBorder="1" applyAlignment="1" applyProtection="1">
      <alignment horizontal="center" vertical="center" wrapText="1" shrinkToFit="1"/>
      <protection locked="0"/>
    </xf>
    <xf numFmtId="192" fontId="2" fillId="0" borderId="108" xfId="6" applyNumberFormat="1" applyFill="1" applyBorder="1" applyAlignment="1" applyProtection="1">
      <alignment horizontal="center" vertical="center"/>
      <protection locked="0"/>
    </xf>
    <xf numFmtId="192" fontId="2" fillId="4" borderId="76" xfId="6" applyNumberFormat="1" applyFill="1" applyBorder="1" applyAlignment="1" applyProtection="1">
      <alignment horizontal="center" vertical="center"/>
    </xf>
    <xf numFmtId="192" fontId="2" fillId="4" borderId="77"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9"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20" xfId="6" applyBorder="1" applyAlignment="1" applyProtection="1">
      <alignment horizontal="center" vertical="center"/>
      <protection locked="0"/>
    </xf>
    <xf numFmtId="194" fontId="2" fillId="0" borderId="90" xfId="6" applyNumberFormat="1" applyBorder="1" applyAlignment="1" applyProtection="1">
      <alignment horizontal="center" vertical="center"/>
      <protection locked="0"/>
    </xf>
    <xf numFmtId="192" fontId="2" fillId="0" borderId="131" xfId="6" applyNumberFormat="1" applyBorder="1" applyAlignment="1" applyProtection="1">
      <alignment horizontal="center" vertical="center"/>
      <protection locked="0"/>
    </xf>
    <xf numFmtId="0" fontId="2" fillId="0" borderId="104" xfId="6" applyBorder="1" applyAlignment="1" applyProtection="1">
      <alignment horizontal="center" vertical="center"/>
      <protection locked="0"/>
    </xf>
    <xf numFmtId="192" fontId="2" fillId="0" borderId="107" xfId="6" applyNumberFormat="1" applyBorder="1" applyAlignment="1" applyProtection="1">
      <alignment horizontal="center" vertical="center"/>
      <protection locked="0"/>
    </xf>
    <xf numFmtId="192" fontId="2" fillId="0" borderId="0" xfId="6" applyNumberFormat="1" applyBorder="1" applyAlignment="1">
      <alignment horizontal="center" vertical="center"/>
    </xf>
    <xf numFmtId="192" fontId="2" fillId="0" borderId="0" xfId="6" applyNumberFormat="1" applyBorder="1" applyAlignment="1">
      <alignment vertical="center"/>
    </xf>
    <xf numFmtId="192" fontId="22" fillId="0" borderId="0" xfId="6" applyNumberFormat="1" applyFont="1" applyBorder="1" applyAlignment="1">
      <alignment horizontal="center" vertical="center"/>
    </xf>
    <xf numFmtId="0" fontId="2" fillId="0" borderId="0" xfId="6" applyAlignment="1">
      <alignment vertical="center"/>
    </xf>
    <xf numFmtId="0" fontId="2" fillId="0" borderId="79" xfId="6" applyBorder="1" applyAlignment="1" applyProtection="1">
      <alignment horizontal="center" vertical="center" wrapText="1"/>
      <protection locked="0"/>
    </xf>
    <xf numFmtId="192" fontId="2" fillId="0" borderId="102" xfId="6" applyNumberFormat="1" applyBorder="1" applyAlignment="1" applyProtection="1">
      <alignment vertical="center"/>
      <protection locked="0"/>
    </xf>
    <xf numFmtId="0" fontId="13" fillId="0" borderId="98" xfId="6" applyFont="1" applyFill="1" applyBorder="1" applyAlignment="1" applyProtection="1">
      <alignment horizontal="center" vertical="center"/>
      <protection locked="0"/>
    </xf>
    <xf numFmtId="192" fontId="2" fillId="0" borderId="140" xfId="6" applyNumberFormat="1" applyBorder="1" applyAlignment="1" applyProtection="1">
      <alignment vertical="center"/>
      <protection locked="0"/>
    </xf>
    <xf numFmtId="0" fontId="2" fillId="0" borderId="127" xfId="6" applyBorder="1" applyAlignment="1" applyProtection="1">
      <alignment horizontal="center" vertical="center"/>
      <protection locked="0"/>
    </xf>
    <xf numFmtId="192" fontId="2" fillId="0" borderId="142" xfId="6" applyNumberFormat="1" applyBorder="1" applyAlignment="1" applyProtection="1">
      <alignment vertical="center"/>
      <protection locked="0"/>
    </xf>
    <xf numFmtId="0" fontId="47" fillId="9" borderId="94" xfId="6" applyFont="1" applyFill="1" applyBorder="1" applyAlignment="1" applyProtection="1">
      <alignment horizontal="center" vertical="center"/>
      <protection locked="0"/>
    </xf>
    <xf numFmtId="192" fontId="2" fillId="0" borderId="144" xfId="6" applyNumberFormat="1" applyBorder="1" applyAlignment="1" applyProtection="1">
      <alignment vertical="center"/>
      <protection locked="0"/>
    </xf>
    <xf numFmtId="192" fontId="13" fillId="0" borderId="109" xfId="6" applyNumberFormat="1" applyFont="1" applyBorder="1" applyAlignment="1" applyProtection="1">
      <alignment vertical="center"/>
      <protection locked="0"/>
    </xf>
    <xf numFmtId="0" fontId="47" fillId="9" borderId="97" xfId="6" applyFont="1" applyFill="1" applyBorder="1" applyAlignment="1" applyProtection="1">
      <alignment horizontal="center" vertical="center"/>
      <protection locked="0"/>
    </xf>
    <xf numFmtId="0" fontId="2" fillId="0" borderId="145" xfId="6" applyBorder="1" applyAlignment="1" applyProtection="1">
      <alignment vertical="center" shrinkToFit="1"/>
      <protection locked="0"/>
    </xf>
    <xf numFmtId="0" fontId="2" fillId="0" borderId="146" xfId="6" applyBorder="1" applyAlignment="1" applyProtection="1">
      <alignment vertical="center"/>
      <protection locked="0"/>
    </xf>
    <xf numFmtId="0" fontId="2" fillId="0" borderId="147" xfId="6" applyBorder="1" applyAlignment="1" applyProtection="1">
      <alignment vertical="center"/>
      <protection locked="0"/>
    </xf>
    <xf numFmtId="192" fontId="2" fillId="0" borderId="143" xfId="6" applyNumberFormat="1" applyBorder="1" applyAlignment="1" applyProtection="1">
      <alignment vertical="center"/>
      <protection locked="0"/>
    </xf>
    <xf numFmtId="192" fontId="2" fillId="0" borderId="65" xfId="6" applyNumberFormat="1" applyBorder="1" applyAlignment="1" applyProtection="1">
      <alignment vertical="center"/>
      <protection locked="0"/>
    </xf>
    <xf numFmtId="0" fontId="50" fillId="0" borderId="0" xfId="0" applyFont="1" applyAlignment="1">
      <alignment vertical="center"/>
    </xf>
    <xf numFmtId="0" fontId="36" fillId="0" borderId="0" xfId="0" applyFont="1" applyAlignment="1">
      <alignment vertical="center"/>
    </xf>
    <xf numFmtId="0" fontId="50" fillId="0" borderId="0" xfId="0" quotePrefix="1" applyFont="1" applyAlignment="1">
      <alignment horizontal="right" vertical="center"/>
    </xf>
    <xf numFmtId="0" fontId="50" fillId="0" borderId="0" xfId="0" applyFont="1">
      <alignment vertical="center"/>
    </xf>
    <xf numFmtId="0" fontId="12" fillId="0" borderId="0" xfId="0" applyFont="1">
      <alignment vertical="center"/>
    </xf>
    <xf numFmtId="0" fontId="64" fillId="0" borderId="90" xfId="6" applyFont="1" applyBorder="1" applyAlignment="1" applyProtection="1">
      <alignment vertical="center" wrapText="1"/>
    </xf>
    <xf numFmtId="0" fontId="64" fillId="0" borderId="0" xfId="6" applyFont="1" applyBorder="1" applyAlignment="1" applyProtection="1">
      <alignment vertical="center" wrapText="1"/>
    </xf>
    <xf numFmtId="0" fontId="2" fillId="0" borderId="25" xfId="6" applyFont="1" applyBorder="1" applyAlignment="1" applyProtection="1">
      <alignment horizontal="center" vertical="center"/>
    </xf>
    <xf numFmtId="0" fontId="2" fillId="0" borderId="32" xfId="6" applyFont="1" applyBorder="1" applyAlignment="1" applyProtection="1">
      <alignment horizontal="center" vertical="center"/>
    </xf>
    <xf numFmtId="0" fontId="76" fillId="0" borderId="0" xfId="6" applyFont="1" applyBorder="1" applyAlignment="1" applyProtection="1">
      <alignment vertical="center" wrapTex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2" fillId="0" borderId="7" xfId="0" applyFont="1" applyBorder="1" applyAlignment="1">
      <alignment horizontal="center" vertical="center" shrinkToFit="1"/>
    </xf>
    <xf numFmtId="0" fontId="7" fillId="0" borderId="7" xfId="5" applyFont="1" applyBorder="1" applyAlignment="1">
      <alignment horizontal="center" vertical="center" shrinkToFit="1"/>
    </xf>
    <xf numFmtId="0" fontId="2" fillId="0" borderId="8" xfId="0" applyFont="1" applyBorder="1" applyAlignment="1">
      <alignment horizontal="center" vertical="center" shrinkToFit="1"/>
    </xf>
    <xf numFmtId="0" fontId="7" fillId="0" borderId="9" xfId="5"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52" fillId="0" borderId="7" xfId="5" applyFont="1" applyBorder="1" applyAlignment="1">
      <alignment horizontal="right" vertical="center" indent="1" shrinkToFit="1"/>
    </xf>
    <xf numFmtId="0" fontId="74" fillId="0" borderId="7" xfId="5" applyFont="1" applyBorder="1" applyAlignment="1">
      <alignment horizontal="right" vertical="center" indent="1" shrinkToFit="1"/>
    </xf>
    <xf numFmtId="0" fontId="74"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24" xfId="5" applyFont="1" applyBorder="1" applyAlignment="1">
      <alignment vertical="center" shrinkToFit="1"/>
    </xf>
    <xf numFmtId="0" fontId="2" fillId="0" borderId="16" xfId="0" applyFont="1" applyBorder="1" applyAlignment="1">
      <alignment vertical="center" shrinkToFit="1"/>
    </xf>
    <xf numFmtId="0" fontId="2" fillId="0" borderId="28" xfId="0" applyFont="1" applyBorder="1" applyAlignment="1">
      <alignment vertical="center" shrinkToFi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0" fontId="7" fillId="0" borderId="1" xfId="5" applyFont="1" applyBorder="1" applyAlignment="1">
      <alignment vertical="center" shrinkToFit="1"/>
    </xf>
    <xf numFmtId="0" fontId="2" fillId="0" borderId="11" xfId="0" applyFont="1" applyBorder="1" applyAlignment="1">
      <alignment vertical="center" shrinkToFit="1"/>
    </xf>
    <xf numFmtId="0" fontId="2" fillId="0" borderId="32" xfId="0" applyFont="1" applyBorder="1" applyAlignment="1">
      <alignment vertical="center" shrinkToFi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8" xfId="6" applyFont="1" applyBorder="1" applyAlignment="1">
      <alignment vertical="center" shrinkToFit="1"/>
    </xf>
    <xf numFmtId="0" fontId="2" fillId="0" borderId="18" xfId="0" applyFont="1" applyBorder="1" applyAlignment="1">
      <alignment vertical="center" shrinkToFit="1"/>
    </xf>
    <xf numFmtId="0" fontId="2"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17" xfId="5" applyFont="1" applyBorder="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6" xfId="6"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5" xfId="5" applyFont="1" applyBorder="1" applyAlignment="1">
      <alignment vertical="center" shrinkToFit="1"/>
    </xf>
    <xf numFmtId="0" fontId="2" fillId="0" borderId="20" xfId="0" applyFont="1" applyBorder="1" applyAlignment="1">
      <alignment vertical="center" shrinkToFit="1"/>
    </xf>
    <xf numFmtId="0" fontId="2" fillId="0" borderId="27" xfId="0" applyFont="1"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vertical="center"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7" fillId="0" borderId="2"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0" fontId="1" fillId="0" borderId="2" xfId="8"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183" fontId="7" fillId="0" borderId="2" xfId="0" applyNumberFormat="1" applyFont="1" applyBorder="1" applyAlignment="1">
      <alignment horizontal="right" vertical="center" shrinkToFit="1"/>
    </xf>
    <xf numFmtId="0" fontId="0" fillId="0" borderId="12" xfId="0" applyBorder="1" applyAlignment="1">
      <alignment horizontal="right" vertical="center" shrinkToFit="1"/>
    </xf>
    <xf numFmtId="183" fontId="7" fillId="0" borderId="12" xfId="0" applyNumberFormat="1" applyFont="1" applyBorder="1" applyAlignment="1">
      <alignment horizontal="left" vertical="center" shrinkToFit="1"/>
    </xf>
    <xf numFmtId="183" fontId="7" fillId="0" borderId="25" xfId="0" applyNumberFormat="1" applyFont="1" applyBorder="1" applyAlignment="1">
      <alignment horizontal="left" vertical="center"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0" fontId="23" fillId="0" borderId="0" xfId="0" applyFont="1" applyAlignment="1">
      <alignment vertical="center" shrinkToFit="1"/>
    </xf>
    <xf numFmtId="0" fontId="4" fillId="0" borderId="0" xfId="0" applyFont="1" applyAlignment="1">
      <alignment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186" fontId="7" fillId="0" borderId="2" xfId="0" applyNumberFormat="1" applyFont="1" applyBorder="1" applyAlignment="1">
      <alignment horizontal="left" vertical="center" indent="1"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shrinkToFit="1"/>
    </xf>
    <xf numFmtId="0" fontId="7" fillId="0" borderId="13" xfId="0" applyFont="1" applyBorder="1" applyAlignment="1">
      <alignment vertical="center" shrinkToFit="1"/>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32" xfId="0" applyFont="1" applyBorder="1" applyAlignment="1">
      <alignment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24" xfId="0" applyNumberFormat="1" applyFont="1" applyBorder="1" applyAlignment="1">
      <alignment horizontal="center" vertical="center"/>
    </xf>
    <xf numFmtId="187" fontId="0" fillId="0" borderId="16" xfId="0" applyNumberFormat="1" applyBorder="1" applyAlignment="1">
      <alignment horizontal="center" vertical="center"/>
    </xf>
    <xf numFmtId="187" fontId="7" fillId="0" borderId="16" xfId="0" applyNumberFormat="1" applyFont="1" applyBorder="1" applyAlignment="1">
      <alignment horizontal="center" vertical="center"/>
    </xf>
    <xf numFmtId="187" fontId="0" fillId="0" borderId="28" xfId="0" applyNumberFormat="1" applyBorder="1" applyAlignment="1">
      <alignment horizontal="center" vertical="center"/>
    </xf>
    <xf numFmtId="187" fontId="7" fillId="0" borderId="2" xfId="0" applyNumberFormat="1" applyFont="1" applyBorder="1" applyAlignment="1">
      <alignment horizontal="center" vertical="center"/>
    </xf>
    <xf numFmtId="187" fontId="0" fillId="0" borderId="12" xfId="0" applyNumberFormat="1" applyBorder="1" applyAlignment="1">
      <alignment horizontal="center" vertical="center"/>
    </xf>
    <xf numFmtId="187" fontId="7" fillId="0" borderId="12" xfId="0" applyNumberFormat="1" applyFont="1" applyBorder="1" applyAlignment="1">
      <alignment horizontal="center" vertical="center"/>
    </xf>
    <xf numFmtId="187" fontId="0" fillId="0" borderId="25" xfId="0" applyNumberFormat="1" applyBorder="1" applyAlignment="1">
      <alignment horizontal="center" vertical="center"/>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0" fontId="7" fillId="0" borderId="44" xfId="6" applyFont="1" applyBorder="1" applyAlignment="1">
      <alignment horizontal="center" vertical="center" shrinkToFit="1"/>
    </xf>
    <xf numFmtId="0" fontId="7" fillId="0" borderId="46" xfId="0" applyFont="1"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46" xfId="6" applyBorder="1" applyAlignment="1">
      <alignment horizontal="center" vertical="center" shrinkToFit="1"/>
    </xf>
    <xf numFmtId="188" fontId="12" fillId="0" borderId="10" xfId="6" quotePrefix="1" applyNumberFormat="1" applyFont="1" applyBorder="1" applyAlignment="1">
      <alignment horizontal="right" vertical="center"/>
    </xf>
    <xf numFmtId="188" fontId="12" fillId="0" borderId="39" xfId="6" quotePrefix="1" applyNumberFormat="1" applyFont="1" applyBorder="1" applyAlignment="1">
      <alignment horizontal="right" vertical="center"/>
    </xf>
    <xf numFmtId="0" fontId="46" fillId="0" borderId="0" xfId="6" applyFont="1" applyAlignment="1">
      <alignment horizontal="left" vertical="top" wrapText="1"/>
    </xf>
    <xf numFmtId="0" fontId="46" fillId="0" borderId="0" xfId="0" applyFont="1" applyFill="1" applyAlignment="1">
      <alignment horizontal="left" vertical="center"/>
    </xf>
    <xf numFmtId="0" fontId="12" fillId="0" borderId="1" xfId="6" applyFont="1" applyBorder="1" applyAlignment="1">
      <alignment horizontal="center" vertical="center"/>
    </xf>
    <xf numFmtId="0" fontId="12" fillId="0" borderId="11" xfId="6" applyFont="1" applyBorder="1" applyAlignment="1">
      <alignment horizontal="center" vertical="center"/>
    </xf>
    <xf numFmtId="0" fontId="12" fillId="0" borderId="3" xfId="6" applyFont="1" applyBorder="1" applyAlignment="1">
      <alignment horizontal="center" vertical="center"/>
    </xf>
    <xf numFmtId="0" fontId="12" fillId="0" borderId="13"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40"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54" xfId="6" applyFont="1" applyBorder="1" applyAlignment="1">
      <alignment horizontal="center" vertical="center"/>
    </xf>
    <xf numFmtId="0" fontId="12" fillId="0" borderId="0" xfId="6" applyFont="1" applyBorder="1" applyAlignment="1">
      <alignment horizontal="center" vertical="center"/>
    </xf>
    <xf numFmtId="0" fontId="4" fillId="0" borderId="0" xfId="6" applyFont="1" applyBorder="1">
      <alignment vertical="center"/>
    </xf>
    <xf numFmtId="0" fontId="12" fillId="0" borderId="73" xfId="6" applyFont="1" applyBorder="1" applyAlignment="1">
      <alignment horizontal="center" vertical="center"/>
    </xf>
    <xf numFmtId="0" fontId="53" fillId="0" borderId="1" xfId="6" applyFont="1" applyBorder="1" applyAlignment="1">
      <alignment horizontal="center" vertical="center"/>
    </xf>
    <xf numFmtId="0" fontId="53" fillId="0" borderId="32" xfId="6" applyFont="1" applyBorder="1" applyAlignment="1">
      <alignment horizontal="center" vertical="center"/>
    </xf>
    <xf numFmtId="0" fontId="12" fillId="0" borderId="64" xfId="6" applyFont="1" applyBorder="1" applyAlignment="1">
      <alignment horizontal="center" vertical="center"/>
    </xf>
    <xf numFmtId="0" fontId="12" fillId="0" borderId="65" xfId="6" applyFont="1" applyBorder="1" applyAlignment="1">
      <alignment horizontal="center" vertical="center"/>
    </xf>
    <xf numFmtId="0" fontId="53" fillId="0" borderId="10" xfId="6" applyFont="1" applyBorder="1" applyAlignment="1">
      <alignment horizontal="center" vertical="center"/>
    </xf>
    <xf numFmtId="0" fontId="53" fillId="0" borderId="0" xfId="6" applyFont="1" applyBorder="1" applyAlignment="1">
      <alignment horizontal="center" vertical="center"/>
    </xf>
    <xf numFmtId="0" fontId="53" fillId="0" borderId="66" xfId="6" applyFont="1" applyBorder="1" applyAlignment="1">
      <alignment horizontal="center" vertical="center"/>
    </xf>
    <xf numFmtId="0" fontId="53" fillId="0" borderId="67" xfId="6" applyFont="1" applyBorder="1" applyAlignment="1">
      <alignment horizontal="center" vertical="center"/>
    </xf>
    <xf numFmtId="0" fontId="53" fillId="0" borderId="39" xfId="6" applyFont="1" applyBorder="1" applyAlignment="1">
      <alignment horizontal="center" vertical="center"/>
    </xf>
    <xf numFmtId="0" fontId="53" fillId="0" borderId="68" xfId="6" applyFont="1" applyBorder="1" applyAlignment="1">
      <alignment horizontal="center" vertical="center"/>
    </xf>
    <xf numFmtId="0" fontId="54" fillId="0" borderId="0" xfId="6" applyFont="1" applyBorder="1">
      <alignment vertical="center"/>
    </xf>
    <xf numFmtId="0" fontId="54" fillId="0" borderId="66" xfId="6" applyFont="1" applyBorder="1">
      <alignment vertical="center"/>
    </xf>
    <xf numFmtId="0" fontId="54" fillId="0" borderId="67" xfId="6" applyFont="1" applyBorder="1">
      <alignment vertical="center"/>
    </xf>
    <xf numFmtId="0" fontId="53" fillId="0" borderId="54" xfId="6" applyFont="1" applyBorder="1" applyAlignment="1">
      <alignment horizontal="center" vertical="center"/>
    </xf>
    <xf numFmtId="0" fontId="53" fillId="0" borderId="69" xfId="6" applyFont="1" applyBorder="1" applyAlignment="1">
      <alignment horizontal="center" vertical="center"/>
    </xf>
    <xf numFmtId="188" fontId="45" fillId="0" borderId="10" xfId="6" quotePrefix="1" applyNumberFormat="1" applyFont="1" applyBorder="1" applyAlignment="1">
      <alignment horizontal="right" vertical="center"/>
    </xf>
    <xf numFmtId="188" fontId="45" fillId="0" borderId="39" xfId="6" quotePrefix="1" applyNumberFormat="1" applyFont="1" applyBorder="1" applyAlignment="1">
      <alignment horizontal="right" vertical="center"/>
    </xf>
    <xf numFmtId="0" fontId="46" fillId="0" borderId="1" xfId="6" applyFont="1" applyBorder="1" applyAlignment="1">
      <alignment horizontal="center" vertical="center" wrapText="1"/>
    </xf>
    <xf numFmtId="0" fontId="46" fillId="0" borderId="32" xfId="6" applyFont="1" applyBorder="1" applyAlignment="1">
      <alignment horizontal="center" vertical="center"/>
    </xf>
    <xf numFmtId="0" fontId="46" fillId="0" borderId="3" xfId="6" applyFont="1" applyBorder="1" applyAlignment="1">
      <alignment horizontal="center" vertical="center"/>
    </xf>
    <xf numFmtId="0" fontId="46" fillId="0" borderId="40" xfId="6" applyFont="1" applyBorder="1" applyAlignment="1">
      <alignment horizontal="center" vertical="center"/>
    </xf>
    <xf numFmtId="55" fontId="7" fillId="0" borderId="1" xfId="6" quotePrefix="1" applyNumberFormat="1" applyFont="1" applyBorder="1" applyAlignment="1">
      <alignment horizontal="center" vertical="center"/>
    </xf>
    <xf numFmtId="55" fontId="7" fillId="0" borderId="32" xfId="6" quotePrefix="1" applyNumberFormat="1" applyFont="1" applyBorder="1" applyAlignment="1">
      <alignment horizontal="center" vertical="center"/>
    </xf>
    <xf numFmtId="0" fontId="7" fillId="0" borderId="11" xfId="6" quotePrefix="1" applyFont="1" applyBorder="1" applyAlignment="1">
      <alignment horizontal="center" vertical="center"/>
    </xf>
    <xf numFmtId="0" fontId="7" fillId="0" borderId="32" xfId="6" quotePrefix="1" applyFont="1" applyBorder="1" applyAlignment="1">
      <alignment horizontal="center" vertical="center"/>
    </xf>
    <xf numFmtId="0" fontId="12" fillId="0" borderId="92" xfId="6" applyFont="1" applyBorder="1" applyAlignment="1">
      <alignment horizontal="center" vertical="center"/>
    </xf>
    <xf numFmtId="0" fontId="12" fillId="0" borderId="93" xfId="6" applyFont="1" applyBorder="1" applyAlignment="1">
      <alignment horizontal="center" vertical="center"/>
    </xf>
    <xf numFmtId="0" fontId="12" fillId="0" borderId="32" xfId="6" applyFont="1" applyBorder="1" applyAlignment="1">
      <alignment horizontal="center" vertical="center"/>
    </xf>
    <xf numFmtId="0" fontId="12" fillId="0" borderId="43" xfId="6" applyFont="1" applyBorder="1" applyAlignment="1">
      <alignment horizontal="center" vertical="center" wrapText="1"/>
    </xf>
    <xf numFmtId="0" fontId="52" fillId="0" borderId="10" xfId="6" applyFont="1" applyBorder="1" applyAlignment="1">
      <alignment horizontal="center" vertical="center"/>
    </xf>
    <xf numFmtId="0" fontId="52" fillId="0" borderId="39" xfId="6" applyFont="1" applyBorder="1" applyAlignment="1">
      <alignment horizontal="center" vertical="center"/>
    </xf>
    <xf numFmtId="0" fontId="52" fillId="0" borderId="3" xfId="6" applyFont="1" applyBorder="1" applyAlignment="1">
      <alignment horizontal="center" vertical="center"/>
    </xf>
    <xf numFmtId="0" fontId="52" fillId="0" borderId="40" xfId="6" applyFont="1" applyBorder="1" applyAlignment="1">
      <alignment horizontal="center" vertical="center"/>
    </xf>
    <xf numFmtId="55" fontId="12" fillId="0" borderId="1" xfId="6" quotePrefix="1" applyNumberFormat="1" applyFont="1" applyBorder="1" applyAlignment="1">
      <alignment horizontal="center" vertical="center"/>
    </xf>
    <xf numFmtId="55" fontId="12" fillId="0" borderId="11" xfId="6" quotePrefix="1" applyNumberFormat="1" applyFont="1" applyBorder="1" applyAlignment="1">
      <alignment horizontal="center" vertical="center"/>
    </xf>
    <xf numFmtId="55" fontId="12" fillId="0" borderId="32" xfId="6" quotePrefix="1" applyNumberFormat="1" applyFont="1" applyBorder="1" applyAlignment="1">
      <alignment horizontal="center" vertical="center"/>
    </xf>
    <xf numFmtId="55" fontId="7" fillId="0" borderId="1" xfId="0" applyNumberFormat="1" applyFont="1" applyBorder="1" applyAlignment="1">
      <alignment horizontal="center" vertical="center" wrapText="1"/>
    </xf>
    <xf numFmtId="55" fontId="7" fillId="0" borderId="11" xfId="0" applyNumberFormat="1" applyFont="1" applyBorder="1" applyAlignment="1">
      <alignment horizontal="center" vertical="center"/>
    </xf>
    <xf numFmtId="55" fontId="7" fillId="0" borderId="32" xfId="0" applyNumberFormat="1" applyFont="1" applyBorder="1" applyAlignment="1">
      <alignment horizontal="center" vertical="center"/>
    </xf>
    <xf numFmtId="55" fontId="7" fillId="0" borderId="3" xfId="0" applyNumberFormat="1" applyFont="1" applyBorder="1" applyAlignment="1">
      <alignment horizontal="center" vertical="center"/>
    </xf>
    <xf numFmtId="55" fontId="7" fillId="0" borderId="13" xfId="0" applyNumberFormat="1" applyFont="1" applyBorder="1" applyAlignment="1">
      <alignment horizontal="center" vertical="center"/>
    </xf>
    <xf numFmtId="55" fontId="7" fillId="0" borderId="40" xfId="0" applyNumberFormat="1" applyFont="1" applyBorder="1" applyAlignment="1">
      <alignment horizontal="center" vertical="center"/>
    </xf>
    <xf numFmtId="0" fontId="12" fillId="0" borderId="54" xfId="6" applyFont="1" applyBorder="1" applyAlignment="1">
      <alignment horizontal="center" vertical="center" wrapText="1"/>
    </xf>
    <xf numFmtId="0" fontId="12" fillId="0" borderId="1" xfId="6" applyFont="1" applyBorder="1" applyAlignment="1">
      <alignment horizontal="center" vertical="center" wrapText="1"/>
    </xf>
    <xf numFmtId="0" fontId="52" fillId="0" borderId="3" xfId="6" applyFont="1" applyBorder="1" applyAlignment="1">
      <alignment horizontal="right" vertical="center"/>
    </xf>
    <xf numFmtId="0" fontId="52" fillId="0" borderId="40" xfId="6" applyFont="1" applyBorder="1" applyAlignment="1">
      <alignment horizontal="right"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55" fontId="12" fillId="0" borderId="39" xfId="6" quotePrefix="1" applyNumberFormat="1" applyFont="1" applyBorder="1" applyAlignment="1">
      <alignment horizontal="center" vertical="center"/>
    </xf>
    <xf numFmtId="0" fontId="12" fillId="0" borderId="55" xfId="5" applyFont="1" applyBorder="1" applyAlignment="1">
      <alignment horizontal="center" vertical="center"/>
    </xf>
    <xf numFmtId="0" fontId="4" fillId="0" borderId="57" xfId="5"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vertical="center"/>
    </xf>
    <xf numFmtId="0" fontId="7" fillId="0" borderId="1" xfId="0" applyFont="1" applyBorder="1" applyAlignment="1">
      <alignment horizontal="center" vertical="center"/>
    </xf>
    <xf numFmtId="0" fontId="7" fillId="0" borderId="32" xfId="6" applyFont="1" applyBorder="1" applyAlignment="1">
      <alignment horizontal="center" vertical="center"/>
    </xf>
    <xf numFmtId="0" fontId="7" fillId="0" borderId="52" xfId="6" applyFont="1" applyBorder="1" applyAlignment="1">
      <alignment horizontal="center" vertical="center"/>
    </xf>
    <xf numFmtId="0" fontId="7" fillId="0" borderId="56" xfId="6" applyFont="1" applyBorder="1" applyAlignment="1">
      <alignment horizontal="center" vertical="center"/>
    </xf>
    <xf numFmtId="0" fontId="10" fillId="0" borderId="43" xfId="6" applyFont="1" applyBorder="1" applyAlignment="1">
      <alignment horizontal="center" vertical="center" wrapText="1"/>
    </xf>
    <xf numFmtId="0" fontId="10" fillId="0" borderId="58" xfId="6" applyFont="1" applyBorder="1" applyAlignment="1">
      <alignment horizontal="center" vertical="center" wrapText="1"/>
    </xf>
    <xf numFmtId="0" fontId="7" fillId="0" borderId="53" xfId="6" applyFont="1" applyBorder="1" applyAlignment="1">
      <alignment horizontal="center" vertical="center" textRotation="255"/>
    </xf>
    <xf numFmtId="0" fontId="4" fillId="0" borderId="54" xfId="5" applyBorder="1" applyAlignment="1">
      <alignment horizontal="center" vertical="center" textRotation="255"/>
    </xf>
    <xf numFmtId="0" fontId="7" fillId="0" borderId="43" xfId="6" applyFont="1" applyBorder="1" applyAlignment="1">
      <alignment horizontal="center" vertical="center" textRotation="255"/>
    </xf>
    <xf numFmtId="0" fontId="7" fillId="0" borderId="54" xfId="6" applyFont="1" applyBorder="1" applyAlignment="1">
      <alignment horizontal="center" vertical="center" textRotation="255"/>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7" fillId="3" borderId="2" xfId="6" applyFont="1" applyFill="1" applyBorder="1" applyAlignment="1">
      <alignment horizontal="left" vertical="center"/>
    </xf>
    <xf numFmtId="0" fontId="7" fillId="0" borderId="12" xfId="6" applyFont="1" applyBorder="1" applyAlignment="1">
      <alignment horizontal="left" vertical="center"/>
    </xf>
    <xf numFmtId="0" fontId="12" fillId="0" borderId="55" xfId="5" applyFont="1" applyBorder="1" applyAlignment="1">
      <alignment horizontal="center" vertical="center" shrinkToFit="1"/>
    </xf>
    <xf numFmtId="0" fontId="4" fillId="0" borderId="57" xfId="5" applyBorder="1" applyAlignment="1">
      <alignment horizontal="center" vertical="center" shrinkToFit="1"/>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35" fillId="0" borderId="117" xfId="6" applyFont="1" applyBorder="1" applyAlignment="1" applyProtection="1">
      <alignment horizontal="right" vertical="center"/>
    </xf>
    <xf numFmtId="0" fontId="35" fillId="0" borderId="118" xfId="6" applyFont="1" applyBorder="1" applyAlignment="1" applyProtection="1">
      <alignment horizontal="right" vertical="center"/>
    </xf>
    <xf numFmtId="0" fontId="35" fillId="0" borderId="119" xfId="6" applyFont="1" applyBorder="1" applyAlignment="1" applyProtection="1">
      <alignment horizontal="right" vertical="center"/>
    </xf>
    <xf numFmtId="189" fontId="2" fillId="0" borderId="45" xfId="6" applyNumberFormat="1" applyFont="1" applyFill="1" applyBorder="1" applyAlignment="1" applyProtection="1">
      <alignment horizontal="right" vertical="center"/>
    </xf>
    <xf numFmtId="189" fontId="2" fillId="0" borderId="120" xfId="6" applyNumberFormat="1" applyFont="1" applyFill="1" applyBorder="1" applyAlignment="1" applyProtection="1">
      <alignment horizontal="right" vertical="center"/>
    </xf>
    <xf numFmtId="0" fontId="68" fillId="0" borderId="121" xfId="6" applyFont="1" applyBorder="1" applyAlignment="1" applyProtection="1">
      <alignment horizontal="center" vertical="center" wrapText="1"/>
    </xf>
    <xf numFmtId="0" fontId="68" fillId="0" borderId="11" xfId="6" applyFont="1" applyBorder="1" applyAlignment="1" applyProtection="1">
      <alignment horizontal="center" vertical="center" wrapText="1"/>
    </xf>
    <xf numFmtId="0" fontId="68" fillId="0" borderId="32" xfId="6" applyFont="1" applyBorder="1" applyAlignment="1" applyProtection="1">
      <alignment horizontal="center" vertical="center" wrapText="1"/>
    </xf>
    <xf numFmtId="0" fontId="68" fillId="0" borderId="95" xfId="6" applyFont="1" applyBorder="1" applyAlignment="1" applyProtection="1">
      <alignment horizontal="center" vertical="center" wrapText="1"/>
    </xf>
    <xf numFmtId="0" fontId="68" fillId="0" borderId="67" xfId="6" applyFont="1" applyBorder="1" applyAlignment="1" applyProtection="1">
      <alignment horizontal="center" vertical="center" wrapText="1"/>
    </xf>
    <xf numFmtId="0" fontId="68" fillId="0" borderId="68"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6" xfId="6" applyFont="1" applyFill="1" applyBorder="1" applyAlignment="1" applyProtection="1">
      <alignment horizontal="center" vertical="center"/>
      <protection locked="0"/>
    </xf>
    <xf numFmtId="0" fontId="35" fillId="4" borderId="68" xfId="6" applyFont="1" applyFill="1" applyBorder="1" applyAlignment="1" applyProtection="1">
      <alignment horizontal="center" vertical="center"/>
      <protection locked="0"/>
    </xf>
    <xf numFmtId="0" fontId="68" fillId="0" borderId="1" xfId="6" applyFont="1" applyBorder="1" applyAlignment="1" applyProtection="1">
      <alignment horizontal="center" vertical="center" wrapText="1"/>
    </xf>
    <xf numFmtId="0" fontId="68" fillId="0" borderId="66"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9" xfId="6" applyNumberFormat="1" applyFont="1" applyFill="1" applyBorder="1" applyAlignment="1" applyProtection="1">
      <alignment horizontal="right" vertical="center"/>
    </xf>
    <xf numFmtId="182" fontId="35" fillId="0" borderId="66" xfId="6" applyNumberFormat="1" applyFont="1" applyFill="1" applyBorder="1" applyAlignment="1" applyProtection="1">
      <alignment horizontal="right" vertical="center"/>
    </xf>
    <xf numFmtId="182" fontId="35" fillId="0" borderId="67" xfId="6" applyNumberFormat="1" applyFont="1" applyFill="1" applyBorder="1" applyAlignment="1" applyProtection="1">
      <alignment horizontal="right" vertical="center"/>
    </xf>
    <xf numFmtId="182" fontId="35" fillId="0" borderId="97" xfId="6" applyNumberFormat="1" applyFont="1" applyFill="1" applyBorder="1" applyAlignment="1" applyProtection="1">
      <alignment horizontal="right"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9" fontId="2" fillId="6" borderId="2" xfId="6" applyNumberFormat="1" applyFont="1" applyFill="1" applyBorder="1" applyAlignment="1" applyProtection="1">
      <alignment horizontal="center" vertical="center"/>
      <protection locked="0"/>
    </xf>
    <xf numFmtId="189" fontId="2" fillId="6" borderId="25" xfId="6" applyNumberFormat="1" applyFont="1" applyFill="1" applyBorder="1" applyAlignment="1" applyProtection="1">
      <alignment horizontal="center" vertical="center"/>
      <protection locked="0"/>
    </xf>
    <xf numFmtId="190" fontId="2" fillId="6" borderId="7" xfId="6" applyNumberFormat="1" applyFont="1" applyFill="1" applyBorder="1" applyAlignment="1" applyProtection="1">
      <alignment horizontal="right" vertical="center"/>
      <protection locked="0"/>
    </xf>
    <xf numFmtId="189" fontId="2" fillId="0" borderId="7" xfId="6" applyNumberFormat="1" applyFont="1" applyFill="1" applyBorder="1" applyAlignment="1" applyProtection="1">
      <alignment horizontal="right" vertical="center"/>
    </xf>
    <xf numFmtId="189" fontId="2" fillId="0" borderId="105"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9" fontId="2" fillId="6" borderId="33" xfId="6" applyNumberFormat="1" applyFont="1" applyFill="1" applyBorder="1" applyAlignment="1" applyProtection="1">
      <alignment horizontal="center" vertical="center"/>
      <protection locked="0"/>
    </xf>
    <xf numFmtId="189" fontId="2" fillId="6" borderId="37" xfId="6" applyNumberFormat="1" applyFont="1" applyFill="1" applyBorder="1" applyAlignment="1" applyProtection="1">
      <alignment horizontal="center" vertical="center"/>
      <protection locked="0"/>
    </xf>
    <xf numFmtId="190" fontId="2" fillId="6" borderId="4" xfId="6" applyNumberFormat="1" applyFont="1" applyFill="1" applyBorder="1" applyAlignment="1" applyProtection="1">
      <alignment horizontal="right" vertical="center"/>
      <protection locked="0"/>
    </xf>
    <xf numFmtId="189" fontId="2" fillId="0" borderId="33" xfId="6" applyNumberFormat="1" applyFont="1" applyFill="1" applyBorder="1" applyAlignment="1" applyProtection="1">
      <alignment horizontal="right" vertical="center"/>
    </xf>
    <xf numFmtId="189" fontId="2" fillId="0" borderId="115" xfId="6" applyNumberFormat="1" applyFont="1" applyFill="1" applyBorder="1" applyAlignment="1" applyProtection="1">
      <alignment horizontal="right" vertical="center"/>
    </xf>
    <xf numFmtId="189" fontId="2" fillId="0" borderId="116" xfId="6" applyNumberFormat="1" applyFont="1" applyFill="1" applyBorder="1" applyAlignment="1" applyProtection="1">
      <alignment horizontal="right" vertical="center"/>
    </xf>
    <xf numFmtId="189" fontId="2" fillId="0" borderId="2" xfId="6" applyNumberFormat="1" applyFont="1" applyFill="1" applyBorder="1" applyAlignment="1" applyProtection="1">
      <alignment horizontal="right" vertical="center"/>
    </xf>
    <xf numFmtId="189" fontId="2" fillId="0" borderId="12" xfId="6" applyNumberFormat="1" applyFont="1" applyFill="1" applyBorder="1" applyAlignment="1" applyProtection="1">
      <alignment horizontal="right" vertical="center"/>
    </xf>
    <xf numFmtId="189" fontId="2" fillId="0" borderId="87" xfId="6" applyNumberFormat="1" applyFont="1" applyFill="1" applyBorder="1" applyAlignment="1" applyProtection="1">
      <alignment horizontal="right" vertical="center"/>
    </xf>
    <xf numFmtId="0" fontId="2" fillId="0" borderId="107" xfId="6" applyFont="1" applyFill="1" applyBorder="1" applyAlignment="1" applyProtection="1">
      <alignment horizontal="left" vertical="center" shrinkToFit="1"/>
    </xf>
    <xf numFmtId="0" fontId="2" fillId="0" borderId="108" xfId="6" applyFont="1" applyFill="1" applyBorder="1" applyAlignment="1" applyProtection="1">
      <alignment horizontal="left" vertical="center" shrinkToFit="1"/>
    </xf>
    <xf numFmtId="181" fontId="3" fillId="0" borderId="109" xfId="6" applyNumberFormat="1" applyFont="1" applyFill="1" applyBorder="1" applyAlignment="1" applyProtection="1">
      <alignment horizontal="center" vertical="center" wrapText="1"/>
    </xf>
    <xf numFmtId="181" fontId="3" fillId="0" borderId="110" xfId="6" applyNumberFormat="1" applyFont="1" applyFill="1" applyBorder="1" applyAlignment="1" applyProtection="1">
      <alignment horizontal="center" vertical="center" wrapText="1"/>
    </xf>
    <xf numFmtId="181" fontId="3" fillId="0" borderId="111" xfId="6" applyNumberFormat="1" applyFont="1" applyFill="1" applyBorder="1" applyAlignment="1" applyProtection="1">
      <alignment horizontal="center" vertical="center" wrapText="1"/>
    </xf>
    <xf numFmtId="181" fontId="70" fillId="9" borderId="107" xfId="6" applyNumberFormat="1" applyFont="1" applyFill="1" applyBorder="1" applyAlignment="1" applyProtection="1">
      <alignment horizontal="center" vertical="center"/>
    </xf>
    <xf numFmtId="181" fontId="70" fillId="9" borderId="111" xfId="6" applyNumberFormat="1" applyFont="1" applyFill="1" applyBorder="1" applyAlignment="1" applyProtection="1">
      <alignment horizontal="center" vertical="center"/>
    </xf>
    <xf numFmtId="0" fontId="62" fillId="7" borderId="74" xfId="6" applyFont="1" applyFill="1" applyBorder="1" applyAlignment="1" applyProtection="1">
      <alignment horizontal="left" vertical="center"/>
    </xf>
    <xf numFmtId="0" fontId="62" fillId="7" borderId="48" xfId="6" applyFont="1" applyFill="1" applyBorder="1" applyAlignment="1" applyProtection="1">
      <alignment horizontal="left" vertical="center"/>
    </xf>
    <xf numFmtId="0" fontId="62" fillId="7" borderId="50" xfId="6" applyFont="1" applyFill="1" applyBorder="1" applyAlignment="1" applyProtection="1">
      <alignment horizontal="left" vertical="center"/>
    </xf>
    <xf numFmtId="0" fontId="2" fillId="0" borderId="101" xfId="6" applyFont="1" applyFill="1" applyBorder="1" applyAlignment="1" applyProtection="1">
      <alignment horizontal="center" vertical="center"/>
    </xf>
    <xf numFmtId="0" fontId="2" fillId="0" borderId="100" xfId="6" applyFont="1" applyFill="1" applyBorder="1" applyAlignment="1" applyProtection="1">
      <alignment horizontal="center" vertical="center"/>
    </xf>
    <xf numFmtId="0" fontId="2" fillId="0" borderId="101" xfId="6" applyFont="1" applyFill="1" applyBorder="1" applyAlignment="1" applyProtection="1">
      <alignment horizontal="center" vertical="center" shrinkToFit="1"/>
    </xf>
    <xf numFmtId="0" fontId="2" fillId="0" borderId="100" xfId="6" applyFont="1" applyFill="1" applyBorder="1" applyAlignment="1" applyProtection="1">
      <alignment horizontal="center" vertical="center" shrinkToFit="1"/>
    </xf>
    <xf numFmtId="0" fontId="2" fillId="0" borderId="72" xfId="6" applyFont="1" applyFill="1" applyBorder="1" applyAlignment="1" applyProtection="1">
      <alignment horizontal="center" vertical="center" wrapText="1" shrinkToFit="1"/>
    </xf>
    <xf numFmtId="0" fontId="2" fillId="0" borderId="72" xfId="6" applyFont="1" applyFill="1" applyBorder="1" applyAlignment="1" applyProtection="1">
      <alignment horizontal="center" vertical="center" shrinkToFit="1"/>
    </xf>
    <xf numFmtId="0" fontId="2" fillId="0" borderId="75" xfId="6" applyFont="1" applyFill="1" applyBorder="1" applyAlignment="1" applyProtection="1">
      <alignment horizontal="center" vertical="center" shrinkToFit="1"/>
    </xf>
    <xf numFmtId="0" fontId="2" fillId="0" borderId="84"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5" fillId="0" borderId="2" xfId="6" applyNumberFormat="1" applyFont="1" applyFill="1" applyBorder="1" applyAlignment="1" applyProtection="1">
      <alignment horizontal="left" vertical="center" wrapText="1"/>
    </xf>
    <xf numFmtId="181" fontId="65" fillId="0" borderId="12" xfId="6" applyNumberFormat="1" applyFont="1" applyFill="1" applyBorder="1" applyAlignment="1" applyProtection="1">
      <alignment horizontal="left" vertical="center"/>
    </xf>
    <xf numFmtId="181" fontId="65" fillId="0" borderId="87" xfId="6" applyNumberFormat="1" applyFont="1" applyFill="1" applyBorder="1" applyAlignment="1" applyProtection="1">
      <alignment horizontal="left" vertical="center"/>
    </xf>
    <xf numFmtId="181" fontId="2" fillId="0" borderId="113" xfId="6" applyNumberFormat="1" applyFont="1" applyFill="1" applyBorder="1" applyAlignment="1" applyProtection="1">
      <alignment horizontal="center" vertical="center"/>
    </xf>
    <xf numFmtId="181" fontId="2" fillId="0" borderId="83" xfId="6"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179" fontId="3" fillId="0" borderId="1" xfId="6" applyNumberFormat="1" applyFont="1" applyFill="1" applyBorder="1" applyAlignment="1" applyProtection="1">
      <alignment horizontal="center" vertical="center"/>
    </xf>
    <xf numFmtId="179" fontId="3" fillId="0" borderId="32"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25" xfId="6" applyNumberFormat="1" applyFont="1" applyFill="1" applyBorder="1" applyAlignment="1" applyProtection="1">
      <alignment horizontal="center" vertical="center"/>
    </xf>
    <xf numFmtId="0" fontId="61" fillId="0" borderId="90" xfId="6" applyFont="1" applyBorder="1" applyAlignment="1" applyProtection="1">
      <alignment horizontal="center" vertical="center" shrinkToFit="1"/>
    </xf>
    <xf numFmtId="0" fontId="61" fillId="0" borderId="0" xfId="6" applyFont="1" applyBorder="1" applyAlignment="1" applyProtection="1">
      <alignment horizontal="center" vertical="center" shrinkToFit="1"/>
    </xf>
    <xf numFmtId="0" fontId="61"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63" fillId="0" borderId="85" xfId="6" applyFont="1" applyBorder="1" applyAlignment="1" applyProtection="1">
      <alignment horizontal="center" vertical="top" textRotation="255" wrapText="1"/>
    </xf>
    <xf numFmtId="0" fontId="63" fillId="0" borderId="88" xfId="6" applyFont="1" applyBorder="1" applyAlignment="1" applyProtection="1">
      <alignment horizontal="center" vertical="top" textRotation="255" wrapText="1"/>
    </xf>
    <xf numFmtId="0" fontId="63" fillId="0" borderId="91" xfId="6" applyFont="1" applyBorder="1" applyAlignment="1" applyProtection="1">
      <alignment horizontal="center" vertical="top" textRotation="255" wrapText="1"/>
    </xf>
    <xf numFmtId="182" fontId="3" fillId="3" borderId="60" xfId="6" applyNumberFormat="1" applyFont="1" applyFill="1" applyBorder="1" applyAlignment="1" applyProtection="1">
      <alignment horizontal="center" vertical="center"/>
    </xf>
    <xf numFmtId="182" fontId="3" fillId="3" borderId="86" xfId="6" applyNumberFormat="1" applyFont="1" applyFill="1" applyBorder="1" applyAlignment="1" applyProtection="1">
      <alignment horizontal="center" vertical="center"/>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7" fillId="0" borderId="74" xfId="6" applyNumberFormat="1" applyFont="1" applyFill="1" applyBorder="1" applyAlignment="1" applyProtection="1">
      <alignment horizontal="center" vertical="center"/>
    </xf>
    <xf numFmtId="181" fontId="67" fillId="0" borderId="50" xfId="6" applyNumberFormat="1" applyFont="1" applyFill="1" applyBorder="1" applyAlignment="1" applyProtection="1">
      <alignment horizontal="center" vertical="center"/>
    </xf>
    <xf numFmtId="0" fontId="2" fillId="0" borderId="113" xfId="6" applyFont="1" applyFill="1" applyBorder="1" applyAlignment="1" applyProtection="1">
      <alignment horizontal="left" vertical="center" shrinkToFit="1"/>
    </xf>
    <xf numFmtId="0" fontId="2" fillId="0" borderId="81" xfId="6" applyFont="1" applyFill="1" applyBorder="1" applyAlignment="1" applyProtection="1">
      <alignment horizontal="left" vertical="center" shrinkToFit="1"/>
    </xf>
    <xf numFmtId="181" fontId="65" fillId="0" borderId="80" xfId="6" applyNumberFormat="1" applyFont="1" applyFill="1" applyBorder="1" applyAlignment="1" applyProtection="1">
      <alignment horizontal="left" vertical="center" wrapText="1"/>
    </xf>
    <xf numFmtId="181" fontId="65" fillId="0" borderId="82" xfId="6" applyNumberFormat="1" applyFont="1" applyFill="1" applyBorder="1" applyAlignment="1" applyProtection="1">
      <alignment horizontal="left" vertical="center" wrapText="1"/>
    </xf>
    <xf numFmtId="181" fontId="65" fillId="0" borderId="83" xfId="6" applyNumberFormat="1" applyFont="1" applyFill="1" applyBorder="1" applyAlignment="1" applyProtection="1">
      <alignment horizontal="left" vertical="center" wrapText="1"/>
    </xf>
    <xf numFmtId="0" fontId="2" fillId="0" borderId="113" xfId="6" applyFont="1" applyFill="1" applyBorder="1" applyAlignment="1" applyProtection="1">
      <alignment horizontal="center" vertical="center"/>
    </xf>
    <xf numFmtId="0" fontId="2" fillId="0" borderId="83" xfId="6" applyFont="1" applyFill="1" applyBorder="1" applyAlignment="1" applyProtection="1">
      <alignment horizontal="center" vertical="center"/>
    </xf>
    <xf numFmtId="182" fontId="3" fillId="0" borderId="7" xfId="6" applyNumberFormat="1" applyFont="1" applyFill="1" applyBorder="1" applyAlignment="1" applyProtection="1">
      <alignment horizontal="center" vertical="center"/>
    </xf>
    <xf numFmtId="182" fontId="3" fillId="0" borderId="105" xfId="6" applyNumberFormat="1" applyFont="1" applyFill="1" applyBorder="1" applyAlignment="1" applyProtection="1">
      <alignment horizontal="center" vertical="center"/>
    </xf>
    <xf numFmtId="0" fontId="3" fillId="0" borderId="107" xfId="6" applyFont="1" applyBorder="1" applyAlignment="1" applyProtection="1">
      <alignment horizontal="left" vertical="center" shrinkToFit="1"/>
    </xf>
    <xf numFmtId="0" fontId="3" fillId="0" borderId="108" xfId="6" applyFont="1" applyBorder="1" applyAlignment="1" applyProtection="1">
      <alignment horizontal="left" vertical="center" shrinkToFit="1"/>
    </xf>
    <xf numFmtId="0" fontId="3" fillId="0" borderId="109" xfId="6" applyFont="1" applyFill="1" applyBorder="1" applyAlignment="1" applyProtection="1">
      <alignment horizontal="center" vertical="center" wrapText="1"/>
    </xf>
    <xf numFmtId="0" fontId="3" fillId="0" borderId="110" xfId="6" applyFont="1" applyFill="1" applyBorder="1" applyAlignment="1" applyProtection="1">
      <alignment horizontal="center" vertical="center" wrapText="1"/>
    </xf>
    <xf numFmtId="0" fontId="3" fillId="0" borderId="108" xfId="6" applyFont="1" applyFill="1" applyBorder="1" applyAlignment="1" applyProtection="1">
      <alignment horizontal="center" vertical="center" wrapText="1"/>
    </xf>
    <xf numFmtId="182" fontId="3" fillId="0" borderId="109" xfId="6" applyNumberFormat="1" applyFont="1" applyFill="1" applyBorder="1" applyAlignment="1" applyProtection="1">
      <alignment horizontal="center" vertical="center"/>
    </xf>
    <xf numFmtId="182" fontId="3" fillId="0" borderId="111" xfId="6" applyNumberFormat="1" applyFont="1" applyFill="1" applyBorder="1" applyAlignment="1" applyProtection="1">
      <alignment horizontal="center" vertical="center"/>
    </xf>
    <xf numFmtId="0" fontId="2" fillId="0" borderId="79" xfId="6" applyFont="1" applyFill="1" applyBorder="1" applyAlignment="1" applyProtection="1">
      <alignment horizontal="center" vertical="center" wrapText="1"/>
    </xf>
    <xf numFmtId="0" fontId="2" fillId="0" borderId="72" xfId="6" applyFont="1" applyFill="1" applyBorder="1" applyAlignment="1" applyProtection="1">
      <alignment horizontal="center" vertical="center"/>
    </xf>
    <xf numFmtId="0" fontId="2" fillId="0" borderId="112" xfId="6" applyFont="1" applyFill="1" applyBorder="1" applyAlignment="1" applyProtection="1">
      <alignment horizontal="center" vertical="center"/>
    </xf>
    <xf numFmtId="0" fontId="2" fillId="0" borderId="76" xfId="6" applyFont="1" applyFill="1" applyBorder="1" applyAlignment="1" applyProtection="1">
      <alignment horizontal="center" vertical="center"/>
    </xf>
    <xf numFmtId="182" fontId="35" fillId="0" borderId="80" xfId="6" applyNumberFormat="1" applyFont="1" applyFill="1" applyBorder="1" applyAlignment="1" applyProtection="1">
      <alignment horizontal="center" vertical="center"/>
    </xf>
    <xf numFmtId="182" fontId="35" fillId="0" borderId="82" xfId="6" applyNumberFormat="1" applyFont="1" applyFill="1" applyBorder="1" applyAlignment="1" applyProtection="1">
      <alignment horizontal="center" vertical="center"/>
    </xf>
    <xf numFmtId="182" fontId="35" fillId="0" borderId="83" xfId="6" applyNumberFormat="1" applyFont="1" applyFill="1" applyBorder="1" applyAlignment="1" applyProtection="1">
      <alignment horizontal="center" vertical="center"/>
    </xf>
    <xf numFmtId="182" fontId="35" fillId="0" borderId="66" xfId="6" applyNumberFormat="1" applyFont="1" applyFill="1" applyBorder="1" applyAlignment="1" applyProtection="1">
      <alignment horizontal="center" vertical="center"/>
    </xf>
    <xf numFmtId="182" fontId="35" fillId="0" borderId="67" xfId="6" applyNumberFormat="1" applyFont="1" applyFill="1" applyBorder="1" applyAlignment="1" applyProtection="1">
      <alignment horizontal="center" vertical="center"/>
    </xf>
    <xf numFmtId="182" fontId="35" fillId="0" borderId="97" xfId="6" applyNumberFormat="1" applyFont="1" applyFill="1" applyBorder="1" applyAlignment="1" applyProtection="1">
      <alignment horizontal="center" vertical="center"/>
    </xf>
    <xf numFmtId="182" fontId="3" fillId="0" borderId="96" xfId="6" applyNumberFormat="1" applyFont="1" applyFill="1" applyBorder="1" applyAlignment="1" applyProtection="1">
      <alignment horizontal="center" vertical="center"/>
    </xf>
    <xf numFmtId="184" fontId="3" fillId="0" borderId="70" xfId="6" applyNumberFormat="1" applyFont="1" applyFill="1" applyBorder="1" applyAlignment="1" applyProtection="1">
      <alignment horizontal="center" vertical="center"/>
    </xf>
    <xf numFmtId="184" fontId="3" fillId="0" borderId="71" xfId="6" applyNumberFormat="1" applyFont="1" applyFill="1" applyBorder="1" applyAlignment="1" applyProtection="1">
      <alignment horizontal="center" vertical="center"/>
    </xf>
    <xf numFmtId="0" fontId="3" fillId="0" borderId="98" xfId="6" applyFont="1" applyBorder="1" applyAlignment="1" applyProtection="1">
      <alignment horizontal="center" vertical="center" textRotation="255" shrinkToFit="1"/>
    </xf>
    <xf numFmtId="0" fontId="3" fillId="0" borderId="103" xfId="6" applyFont="1" applyBorder="1" applyAlignment="1" applyProtection="1">
      <alignment horizontal="center" vertical="center" textRotation="255" shrinkToFit="1"/>
    </xf>
    <xf numFmtId="0" fontId="3" fillId="0" borderId="106" xfId="6" applyFont="1" applyBorder="1" applyAlignment="1" applyProtection="1">
      <alignment horizontal="center" vertical="center" textRotation="255" shrinkToFit="1"/>
    </xf>
    <xf numFmtId="0" fontId="3" fillId="0" borderId="101" xfId="6" applyFont="1" applyFill="1" applyBorder="1" applyAlignment="1" applyProtection="1">
      <alignment horizontal="center" vertical="center" wrapText="1"/>
    </xf>
    <xf numFmtId="0" fontId="3" fillId="0" borderId="102" xfId="6" applyFont="1" applyFill="1" applyBorder="1" applyAlignment="1" applyProtection="1">
      <alignment horizontal="center" vertical="center" wrapText="1"/>
    </xf>
    <xf numFmtId="0" fontId="3" fillId="0" borderId="100" xfId="6" applyFont="1" applyFill="1" applyBorder="1" applyAlignment="1" applyProtection="1">
      <alignment horizontal="center" vertical="center" wrapText="1"/>
    </xf>
    <xf numFmtId="182" fontId="3" fillId="0" borderId="72" xfId="6" applyNumberFormat="1" applyFont="1" applyFill="1" applyBorder="1" applyAlignment="1" applyProtection="1">
      <alignment horizontal="center" vertical="center"/>
    </xf>
    <xf numFmtId="182" fontId="3" fillId="0" borderId="75" xfId="6" applyNumberFormat="1" applyFont="1" applyFill="1" applyBorder="1" applyAlignment="1" applyProtection="1">
      <alignment horizontal="center" vertical="center"/>
    </xf>
    <xf numFmtId="0" fontId="3" fillId="0" borderId="104"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1" xfId="6" applyNumberFormat="1" applyFont="1" applyFill="1" applyBorder="1" applyAlignment="1" applyProtection="1">
      <alignment horizontal="center" vertical="center"/>
    </xf>
    <xf numFmtId="182" fontId="3" fillId="0" borderId="32"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39" xfId="6" applyNumberFormat="1" applyFont="1" applyFill="1" applyBorder="1" applyAlignment="1" applyProtection="1">
      <alignment horizontal="center" vertical="center"/>
    </xf>
    <xf numFmtId="182" fontId="3" fillId="0" borderId="66" xfId="6" applyNumberFormat="1" applyFont="1" applyFill="1" applyBorder="1" applyAlignment="1" applyProtection="1">
      <alignment horizontal="center" vertical="center"/>
    </xf>
    <xf numFmtId="182" fontId="3" fillId="0" borderId="68" xfId="6" applyNumberFormat="1" applyFont="1" applyFill="1" applyBorder="1" applyAlignment="1" applyProtection="1">
      <alignment horizontal="center" vertical="center"/>
    </xf>
    <xf numFmtId="182" fontId="61" fillId="0" borderId="92" xfId="6" applyNumberFormat="1" applyFont="1" applyFill="1" applyBorder="1" applyAlignment="1" applyProtection="1">
      <alignment horizontal="center" vertical="center"/>
    </xf>
    <xf numFmtId="182" fontId="61" fillId="0" borderId="93" xfId="6" applyNumberFormat="1" applyFont="1" applyFill="1" applyBorder="1" applyAlignment="1" applyProtection="1">
      <alignment horizontal="center" vertical="center"/>
    </xf>
    <xf numFmtId="184" fontId="61" fillId="0" borderId="92" xfId="6" applyNumberFormat="1" applyFont="1" applyFill="1" applyBorder="1" applyAlignment="1" applyProtection="1">
      <alignment horizontal="center" vertical="center" shrinkToFit="1"/>
    </xf>
    <xf numFmtId="184" fontId="61" fillId="0" borderId="93" xfId="6" applyNumberFormat="1"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61" fillId="0" borderId="44" xfId="6" applyFont="1" applyBorder="1" applyAlignment="1" applyProtection="1">
      <alignment horizontal="center" vertical="center" wrapText="1" shrinkToFit="1"/>
    </xf>
    <xf numFmtId="0" fontId="61"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8" xfId="6" applyFont="1" applyFill="1" applyBorder="1" applyAlignment="1" applyProtection="1">
      <alignment horizontal="center" vertical="center"/>
      <protection locked="0"/>
    </xf>
    <xf numFmtId="0" fontId="3" fillId="0" borderId="79" xfId="6" applyFont="1" applyBorder="1" applyAlignment="1" applyProtection="1">
      <alignment horizontal="center" vertical="center"/>
    </xf>
    <xf numFmtId="0" fontId="3" fillId="0" borderId="72" xfId="6" applyFont="1" applyBorder="1" applyAlignment="1" applyProtection="1">
      <alignment horizontal="center" vertical="center"/>
    </xf>
    <xf numFmtId="0" fontId="3" fillId="0" borderId="84"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80" xfId="6" applyFont="1" applyBorder="1" applyAlignment="1" applyProtection="1">
      <alignment horizontal="center" vertical="center" wrapText="1"/>
    </xf>
    <xf numFmtId="0" fontId="3" fillId="0" borderId="81"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179" fontId="2" fillId="0" borderId="12" xfId="6" applyNumberFormat="1" applyFont="1" applyFill="1" applyBorder="1" applyAlignment="1" applyProtection="1">
      <alignment horizontal="center" vertical="center"/>
    </xf>
    <xf numFmtId="179" fontId="2" fillId="0" borderId="87" xfId="6" applyNumberFormat="1" applyFont="1" applyFill="1" applyBorder="1" applyAlignment="1" applyProtection="1">
      <alignment horizontal="center" vertical="center"/>
    </xf>
    <xf numFmtId="182" fontId="2" fillId="0" borderId="76" xfId="6" applyNumberFormat="1" applyFont="1" applyBorder="1" applyAlignment="1" applyProtection="1">
      <alignment horizontal="center" vertical="center"/>
    </xf>
    <xf numFmtId="182" fontId="2" fillId="0" borderId="77" xfId="6" applyNumberFormat="1" applyFont="1" applyBorder="1" applyAlignment="1" applyProtection="1">
      <alignment horizontal="center" vertical="center"/>
    </xf>
    <xf numFmtId="0" fontId="3" fillId="0" borderId="80" xfId="6" applyFont="1" applyBorder="1" applyAlignment="1" applyProtection="1">
      <alignment horizontal="center" vertical="center" shrinkToFit="1"/>
    </xf>
    <xf numFmtId="0" fontId="3" fillId="0" borderId="81" xfId="6" applyFont="1" applyBorder="1" applyAlignment="1" applyProtection="1">
      <alignment horizontal="center" vertical="center" shrinkToFit="1"/>
    </xf>
    <xf numFmtId="0" fontId="3" fillId="0" borderId="10" xfId="6" applyFont="1" applyBorder="1" applyAlignment="1" applyProtection="1">
      <alignment horizontal="center" vertical="center" wrapText="1"/>
    </xf>
    <xf numFmtId="0" fontId="3" fillId="0" borderId="39" xfId="6" applyFont="1" applyBorder="1" applyAlignment="1" applyProtection="1">
      <alignment horizontal="center" vertical="center" wrapText="1"/>
    </xf>
    <xf numFmtId="0" fontId="2" fillId="0" borderId="82" xfId="6" applyFont="1" applyBorder="1" applyAlignment="1" applyProtection="1">
      <alignment horizontal="center" vertical="center" wrapText="1"/>
    </xf>
    <xf numFmtId="0" fontId="2" fillId="0" borderId="83"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94" xfId="6" applyFont="1" applyBorder="1" applyAlignment="1" applyProtection="1">
      <alignment horizontal="center" vertical="center" wrapText="1"/>
    </xf>
    <xf numFmtId="179" fontId="2" fillId="0" borderId="11" xfId="6" applyNumberFormat="1" applyFont="1" applyFill="1" applyBorder="1" applyAlignment="1" applyProtection="1">
      <alignment horizontal="center" vertical="center"/>
    </xf>
    <xf numFmtId="179" fontId="2" fillId="0" borderId="89" xfId="6" applyNumberFormat="1" applyFont="1" applyFill="1" applyBorder="1" applyAlignment="1" applyProtection="1">
      <alignment horizontal="center" vertical="center"/>
    </xf>
    <xf numFmtId="182" fontId="2" fillId="0" borderId="11" xfId="6" applyNumberFormat="1" applyFont="1" applyFill="1" applyBorder="1" applyAlignment="1" applyProtection="1">
      <alignment horizontal="center" vertical="center"/>
    </xf>
    <xf numFmtId="182" fontId="2" fillId="0" borderId="89" xfId="6" applyNumberFormat="1" applyFont="1" applyFill="1" applyBorder="1" applyAlignment="1" applyProtection="1">
      <alignment horizontal="center" vertical="center"/>
    </xf>
    <xf numFmtId="182" fontId="2" fillId="0" borderId="0" xfId="6" applyNumberFormat="1" applyFont="1" applyFill="1" applyBorder="1" applyAlignment="1" applyProtection="1">
      <alignment horizontal="center" vertical="center"/>
    </xf>
    <xf numFmtId="182" fontId="2" fillId="0" borderId="94" xfId="6" applyNumberFormat="1" applyFont="1" applyFill="1" applyBorder="1" applyAlignment="1" applyProtection="1">
      <alignment horizontal="center" vertical="center"/>
    </xf>
    <xf numFmtId="182" fontId="2" fillId="0" borderId="67" xfId="6" applyNumberFormat="1" applyFont="1" applyFill="1" applyBorder="1" applyAlignment="1" applyProtection="1">
      <alignment horizontal="center" vertical="center"/>
    </xf>
    <xf numFmtId="182" fontId="2" fillId="0" borderId="97" xfId="6" applyNumberFormat="1" applyFont="1" applyFill="1" applyBorder="1" applyAlignment="1" applyProtection="1">
      <alignment horizontal="center" vertical="center"/>
    </xf>
    <xf numFmtId="0" fontId="76" fillId="0" borderId="90" xfId="6" applyFont="1" applyBorder="1" applyAlignment="1" applyProtection="1">
      <alignment horizontal="left" vertical="center" wrapText="1"/>
    </xf>
    <xf numFmtId="0" fontId="76" fillId="0" borderId="0" xfId="6" applyFont="1" applyBorder="1" applyAlignment="1" applyProtection="1">
      <alignment horizontal="left" vertical="center" wrapText="1"/>
    </xf>
    <xf numFmtId="0" fontId="62" fillId="7" borderId="95" xfId="6" applyFont="1" applyFill="1" applyBorder="1" applyAlignment="1" applyProtection="1">
      <alignment horizontal="left" vertical="center"/>
    </xf>
    <xf numFmtId="0" fontId="62" fillId="7" borderId="67" xfId="6" applyFont="1" applyFill="1" applyBorder="1" applyAlignment="1" applyProtection="1">
      <alignment horizontal="lef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9" fillId="0" borderId="0" xfId="6" applyFont="1" applyBorder="1" applyAlignment="1" applyProtection="1">
      <alignment horizontal="left" vertical="center"/>
    </xf>
    <xf numFmtId="0" fontId="60"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74"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182" fontId="3" fillId="3" borderId="72" xfId="9" applyNumberFormat="1" applyFont="1" applyFill="1" applyBorder="1" applyAlignment="1" applyProtection="1">
      <alignment horizontal="center" vertical="center"/>
    </xf>
    <xf numFmtId="0" fontId="2" fillId="0" borderId="72" xfId="6" applyFont="1" applyBorder="1" applyAlignment="1" applyProtection="1">
      <alignment horizontal="center" vertical="center"/>
    </xf>
    <xf numFmtId="0" fontId="2" fillId="0" borderId="75" xfId="6" applyFont="1" applyBorder="1" applyAlignment="1" applyProtection="1">
      <alignment horizontal="center" vertical="center"/>
    </xf>
    <xf numFmtId="182" fontId="3" fillId="6" borderId="76" xfId="9" applyNumberFormat="1" applyFont="1" applyFill="1" applyBorder="1" applyAlignment="1" applyProtection="1">
      <alignment horizontal="center" vertical="center"/>
      <protection locked="0"/>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6" xfId="6" applyFont="1" applyFill="1" applyBorder="1" applyAlignment="1" applyProtection="1">
      <alignment horizontal="center" vertical="center"/>
    </xf>
    <xf numFmtId="0" fontId="35" fillId="4" borderId="68" xfId="6" applyFont="1" applyFill="1" applyBorder="1" applyAlignment="1" applyProtection="1">
      <alignment horizontal="center" vertical="center"/>
    </xf>
    <xf numFmtId="0" fontId="68" fillId="0" borderId="1" xfId="6" applyFont="1" applyBorder="1" applyAlignment="1" applyProtection="1">
      <alignment horizontal="center" vertical="center"/>
    </xf>
    <xf numFmtId="0" fontId="68" fillId="0" borderId="11" xfId="6" applyFont="1" applyBorder="1" applyAlignment="1" applyProtection="1">
      <alignment horizontal="center" vertical="center"/>
    </xf>
    <xf numFmtId="0" fontId="68" fillId="0" borderId="32" xfId="6" applyFont="1" applyBorder="1" applyAlignment="1" applyProtection="1">
      <alignment horizontal="center" vertical="center"/>
    </xf>
    <xf numFmtId="0" fontId="68" fillId="0" borderId="66" xfId="6" applyFont="1" applyBorder="1" applyAlignment="1" applyProtection="1">
      <alignment horizontal="center" vertical="center"/>
    </xf>
    <xf numFmtId="0" fontId="68" fillId="0" borderId="67" xfId="6" applyFont="1" applyBorder="1" applyAlignment="1" applyProtection="1">
      <alignment horizontal="center" vertical="center"/>
    </xf>
    <xf numFmtId="0" fontId="68" fillId="0" borderId="68" xfId="6" applyFont="1" applyBorder="1" applyAlignment="1" applyProtection="1">
      <alignment horizontal="center" vertical="center"/>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9" fontId="2" fillId="6" borderId="2" xfId="6" applyNumberFormat="1" applyFont="1" applyFill="1" applyBorder="1" applyAlignment="1" applyProtection="1">
      <alignment horizontal="center" vertical="center"/>
    </xf>
    <xf numFmtId="189" fontId="2" fillId="6" borderId="25" xfId="6" applyNumberFormat="1" applyFont="1" applyFill="1" applyBorder="1" applyAlignment="1" applyProtection="1">
      <alignment horizontal="center" vertical="center"/>
    </xf>
    <xf numFmtId="190" fontId="2" fillId="6" borderId="2" xfId="6" applyNumberFormat="1" applyFont="1" applyFill="1" applyBorder="1" applyAlignment="1" applyProtection="1">
      <alignment horizontal="right" vertical="center"/>
    </xf>
    <xf numFmtId="190" fontId="2" fillId="6" borderId="12" xfId="6" applyNumberFormat="1" applyFont="1" applyFill="1" applyBorder="1" applyAlignment="1" applyProtection="1">
      <alignment horizontal="right" vertical="center"/>
    </xf>
    <xf numFmtId="190" fontId="2" fillId="6" borderId="25" xfId="6" applyNumberFormat="1" applyFont="1" applyFill="1" applyBorder="1" applyAlignment="1" applyProtection="1">
      <alignment horizontal="right" vertical="center"/>
    </xf>
    <xf numFmtId="190" fontId="2" fillId="6" borderId="33" xfId="6" applyNumberFormat="1" applyFont="1" applyFill="1" applyBorder="1" applyAlignment="1" applyProtection="1">
      <alignment horizontal="right" vertical="center"/>
    </xf>
    <xf numFmtId="190" fontId="2" fillId="6" borderId="115" xfId="6" applyNumberFormat="1" applyFont="1" applyFill="1" applyBorder="1" applyAlignment="1" applyProtection="1">
      <alignment horizontal="right" vertical="center"/>
    </xf>
    <xf numFmtId="190" fontId="2" fillId="6" borderId="37" xfId="6" applyNumberFormat="1" applyFont="1" applyFill="1" applyBorder="1" applyAlignment="1" applyProtection="1">
      <alignment horizontal="right" vertical="center"/>
    </xf>
    <xf numFmtId="190" fontId="2" fillId="6" borderId="7" xfId="6" applyNumberFormat="1" applyFont="1" applyFill="1" applyBorder="1" applyAlignment="1" applyProtection="1">
      <alignment horizontal="right" vertical="center"/>
    </xf>
    <xf numFmtId="181" fontId="65" fillId="0" borderId="101" xfId="6" applyNumberFormat="1" applyFont="1" applyFill="1" applyBorder="1" applyAlignment="1" applyProtection="1">
      <alignment horizontal="left" vertical="center" wrapText="1"/>
    </xf>
    <xf numFmtId="181" fontId="65" fillId="0" borderId="102" xfId="6" applyNumberFormat="1" applyFont="1" applyFill="1" applyBorder="1" applyAlignment="1" applyProtection="1">
      <alignment horizontal="left" vertical="center" wrapText="1"/>
    </xf>
    <xf numFmtId="181" fontId="65" fillId="0" borderId="124" xfId="6" applyNumberFormat="1" applyFont="1" applyFill="1" applyBorder="1" applyAlignment="1" applyProtection="1">
      <alignment horizontal="left" vertical="center" wrapText="1"/>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8" xfId="6"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122" xfId="6" applyFont="1" applyBorder="1" applyAlignment="1">
      <alignment horizontal="center" vertical="center"/>
    </xf>
    <xf numFmtId="0" fontId="57" fillId="0" borderId="123" xfId="6" applyFont="1" applyBorder="1" applyAlignment="1">
      <alignment horizontal="center" vertical="center"/>
    </xf>
    <xf numFmtId="0" fontId="59"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2" fontId="3" fillId="6" borderId="76" xfId="9" applyNumberFormat="1" applyFont="1" applyFill="1" applyBorder="1" applyAlignment="1" applyProtection="1">
      <alignment horizontal="center" vertical="center"/>
    </xf>
    <xf numFmtId="0" fontId="13" fillId="3" borderId="74" xfId="6" applyFont="1" applyFill="1" applyBorder="1" applyAlignment="1" applyProtection="1">
      <alignment horizontal="center" vertical="center"/>
    </xf>
    <xf numFmtId="0" fontId="13" fillId="3" borderId="50" xfId="6" applyFont="1" applyFill="1" applyBorder="1" applyAlignment="1" applyProtection="1">
      <alignment horizontal="center" vertical="center"/>
    </xf>
    <xf numFmtId="192" fontId="2" fillId="0" borderId="80" xfId="6" applyNumberFormat="1" applyBorder="1" applyAlignment="1" applyProtection="1">
      <alignment horizontal="right" vertical="center"/>
    </xf>
    <xf numFmtId="192" fontId="2" fillId="0" borderId="10" xfId="6" applyNumberFormat="1" applyBorder="1" applyAlignment="1" applyProtection="1">
      <alignment horizontal="right" vertical="center"/>
    </xf>
    <xf numFmtId="192" fontId="2" fillId="0" borderId="3" xfId="6" applyNumberFormat="1" applyBorder="1" applyAlignment="1" applyProtection="1">
      <alignment horizontal="right" vertical="center"/>
    </xf>
    <xf numFmtId="0" fontId="47" fillId="9" borderId="98" xfId="6" applyFont="1" applyFill="1" applyBorder="1" applyAlignment="1" applyProtection="1">
      <alignment horizontal="center" vertical="center"/>
    </xf>
    <xf numFmtId="0" fontId="47" fillId="9" borderId="103" xfId="6" applyFont="1" applyFill="1" applyBorder="1" applyAlignment="1" applyProtection="1">
      <alignment horizontal="center" vertical="center"/>
    </xf>
    <xf numFmtId="0" fontId="47" fillId="9" borderId="106" xfId="6" applyFont="1" applyFill="1" applyBorder="1" applyAlignment="1" applyProtection="1">
      <alignment horizontal="center" vertical="center"/>
    </xf>
    <xf numFmtId="0" fontId="2" fillId="0" borderId="148" xfId="6" applyBorder="1" applyAlignment="1" applyProtection="1">
      <alignment horizontal="left" vertical="center" shrinkToFit="1"/>
    </xf>
    <xf numFmtId="0" fontId="2" fillId="0" borderId="142" xfId="6" applyBorder="1" applyAlignment="1" applyProtection="1">
      <alignment horizontal="left" vertical="center" shrinkToFit="1"/>
    </xf>
    <xf numFmtId="0" fontId="2" fillId="0" borderId="149" xfId="6" applyBorder="1" applyAlignment="1" applyProtection="1">
      <alignment horizontal="left" vertical="center" shrinkToFit="1"/>
    </xf>
    <xf numFmtId="0" fontId="2" fillId="0" borderId="144" xfId="6" applyBorder="1" applyAlignment="1" applyProtection="1">
      <alignment horizontal="left" vertical="center" shrinkToFit="1"/>
    </xf>
    <xf numFmtId="0" fontId="2" fillId="0" borderId="104" xfId="6" applyBorder="1" applyAlignment="1" applyProtection="1">
      <alignment horizontal="left" vertical="center"/>
    </xf>
    <xf numFmtId="0" fontId="2" fillId="0" borderId="12" xfId="6" applyBorder="1" applyAlignment="1" applyProtection="1">
      <alignment horizontal="left" vertical="center"/>
    </xf>
    <xf numFmtId="0" fontId="2" fillId="0" borderId="107" xfId="6" applyBorder="1" applyAlignment="1" applyProtection="1">
      <alignment horizontal="right" vertical="center"/>
    </xf>
    <xf numFmtId="0" fontId="2" fillId="0" borderId="110" xfId="6" applyBorder="1" applyAlignment="1" applyProtection="1">
      <alignment horizontal="right" vertical="center"/>
    </xf>
    <xf numFmtId="0" fontId="2" fillId="0" borderId="108" xfId="6" applyBorder="1" applyAlignment="1" applyProtection="1">
      <alignment horizontal="right" vertical="center"/>
    </xf>
    <xf numFmtId="0" fontId="62" fillId="3" borderId="50" xfId="6" applyFont="1" applyFill="1" applyBorder="1" applyAlignment="1" applyProtection="1">
      <alignment horizontal="center" vertical="center"/>
    </xf>
    <xf numFmtId="0" fontId="2" fillId="0" borderId="101" xfId="6" applyBorder="1" applyAlignment="1" applyProtection="1">
      <alignment horizontal="left" vertical="center" shrinkToFit="1"/>
    </xf>
    <xf numFmtId="0" fontId="2" fillId="0" borderId="102" xfId="6" applyBorder="1" applyAlignment="1" applyProtection="1">
      <alignment horizontal="left" vertical="center" shrinkToFit="1"/>
    </xf>
    <xf numFmtId="0" fontId="2" fillId="0" borderId="100" xfId="6" applyBorder="1" applyAlignment="1" applyProtection="1">
      <alignment horizontal="left" vertical="center" shrinkToFit="1"/>
    </xf>
    <xf numFmtId="192" fontId="47" fillId="9" borderId="98" xfId="6" applyNumberFormat="1" applyFont="1" applyFill="1" applyBorder="1" applyAlignment="1" applyProtection="1">
      <alignment horizontal="center" vertical="center"/>
    </xf>
    <xf numFmtId="192" fontId="47" fillId="9" borderId="103" xfId="6" applyNumberFormat="1" applyFont="1" applyFill="1" applyBorder="1" applyAlignment="1" applyProtection="1">
      <alignment horizontal="center" vertical="center"/>
    </xf>
    <xf numFmtId="192" fontId="47" fillId="9" borderId="106" xfId="6" applyNumberFormat="1" applyFont="1" applyFill="1" applyBorder="1" applyAlignment="1" applyProtection="1">
      <alignment horizontal="center" vertical="center"/>
    </xf>
    <xf numFmtId="0" fontId="2" fillId="0" borderId="84" xfId="6" applyBorder="1" applyAlignment="1" applyProtection="1">
      <alignment horizontal="center" vertical="center" wrapText="1"/>
    </xf>
    <xf numFmtId="0" fontId="2" fillId="0" borderId="84" xfId="6" applyBorder="1" applyAlignment="1" applyProtection="1">
      <alignment horizontal="center" vertical="center"/>
    </xf>
    <xf numFmtId="0" fontId="2" fillId="0" borderId="92"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93" xfId="6" applyBorder="1" applyAlignment="1" applyProtection="1">
      <alignment horizontal="left" vertical="center" shrinkToFit="1"/>
    </xf>
    <xf numFmtId="0" fontId="2" fillId="0" borderId="141" xfId="6" applyBorder="1" applyAlignment="1" applyProtection="1">
      <alignment horizontal="left" vertical="center" wrapText="1"/>
    </xf>
    <xf numFmtId="0" fontId="2" fillId="0" borderId="142" xfId="6" applyBorder="1" applyAlignment="1" applyProtection="1">
      <alignment horizontal="left" vertical="center" wrapText="1"/>
    </xf>
    <xf numFmtId="0" fontId="2" fillId="0" borderId="143" xfId="6" applyBorder="1" applyAlignment="1" applyProtection="1">
      <alignment horizontal="left" vertical="center" wrapText="1"/>
    </xf>
    <xf numFmtId="0" fontId="2" fillId="0" borderId="64" xfId="6" applyBorder="1" applyAlignment="1" applyProtection="1">
      <alignment horizontal="left" vertical="center" wrapText="1"/>
    </xf>
    <xf numFmtId="0" fontId="2" fillId="0" borderId="144" xfId="6" applyBorder="1" applyAlignment="1" applyProtection="1">
      <alignment horizontal="left" vertical="center" wrapText="1"/>
    </xf>
    <xf numFmtId="0" fontId="2" fillId="0" borderId="65" xfId="6" applyBorder="1" applyAlignment="1" applyProtection="1">
      <alignment horizontal="left" vertical="center" wrapText="1"/>
    </xf>
    <xf numFmtId="0" fontId="2" fillId="0" borderId="74"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5" xfId="6" applyBorder="1" applyAlignment="1" applyProtection="1">
      <alignment horizontal="center" vertical="center"/>
    </xf>
    <xf numFmtId="0" fontId="2" fillId="0" borderId="13" xfId="6" applyBorder="1" applyAlignment="1" applyProtection="1">
      <alignment horizontal="center" vertical="center"/>
    </xf>
    <xf numFmtId="192" fontId="2" fillId="0" borderId="104" xfId="6" applyNumberFormat="1" applyBorder="1" applyAlignment="1" applyProtection="1">
      <alignment horizontal="center" vertical="center"/>
    </xf>
    <xf numFmtId="192" fontId="2" fillId="0" borderId="12" xfId="6" applyNumberFormat="1" applyBorder="1" applyAlignment="1" applyProtection="1">
      <alignment horizontal="center" vertical="center"/>
    </xf>
    <xf numFmtId="0" fontId="2" fillId="0" borderId="104" xfId="6" applyBorder="1" applyAlignment="1" applyProtection="1">
      <alignment horizontal="center" vertical="center"/>
    </xf>
    <xf numFmtId="0" fontId="2" fillId="0" borderId="87" xfId="6" applyBorder="1" applyAlignment="1" applyProtection="1">
      <alignment horizontal="center" vertical="center"/>
    </xf>
    <xf numFmtId="192" fontId="22" fillId="9" borderId="136" xfId="6" applyNumberFormat="1" applyFont="1" applyFill="1" applyBorder="1" applyAlignment="1" applyProtection="1">
      <alignment horizontal="center" vertical="center" wrapText="1"/>
    </xf>
    <xf numFmtId="192" fontId="22" fillId="9" borderId="139" xfId="6" applyNumberFormat="1" applyFont="1" applyFill="1" applyBorder="1" applyAlignment="1" applyProtection="1">
      <alignment horizontal="center" vertical="center"/>
    </xf>
    <xf numFmtId="192" fontId="47" fillId="9" borderId="137" xfId="6" applyNumberFormat="1" applyFont="1" applyFill="1" applyBorder="1" applyAlignment="1" applyProtection="1">
      <alignment horizontal="center" vertical="center"/>
    </xf>
    <xf numFmtId="192" fontId="47" fillId="9" borderId="69" xfId="6" applyNumberFormat="1" applyFont="1" applyFill="1" applyBorder="1" applyAlignment="1" applyProtection="1">
      <alignment horizontal="center" vertical="center"/>
    </xf>
    <xf numFmtId="192" fontId="47" fillId="9" borderId="138" xfId="6" applyNumberFormat="1" applyFont="1" applyFill="1" applyBorder="1" applyAlignment="1" applyProtection="1">
      <alignment horizontal="center" vertical="center"/>
    </xf>
    <xf numFmtId="192" fontId="47" fillId="9" borderId="133" xfId="6" applyNumberFormat="1" applyFont="1" applyFill="1" applyBorder="1" applyAlignment="1" applyProtection="1">
      <alignment horizontal="center" vertical="center"/>
    </xf>
    <xf numFmtId="192" fontId="2" fillId="0" borderId="107" xfId="6" applyNumberFormat="1" applyBorder="1" applyAlignment="1" applyProtection="1">
      <alignment horizontal="center" vertical="center"/>
    </xf>
    <xf numFmtId="192" fontId="2" fillId="0" borderId="111" xfId="6" applyNumberFormat="1" applyBorder="1" applyAlignment="1" applyProtection="1">
      <alignment horizontal="center" vertical="center"/>
    </xf>
    <xf numFmtId="0" fontId="2" fillId="0" borderId="134" xfId="6" applyBorder="1" applyAlignment="1" applyProtection="1">
      <alignment horizontal="center" vertical="center" wrapText="1"/>
    </xf>
    <xf numFmtId="0" fontId="2" fillId="0" borderId="127" xfId="6" applyBorder="1" applyAlignment="1" applyProtection="1">
      <alignment horizontal="center" vertical="center"/>
    </xf>
    <xf numFmtId="0" fontId="2" fillId="0" borderId="128" xfId="6" applyBorder="1" applyAlignment="1" applyProtection="1">
      <alignment horizontal="center" vertical="center"/>
    </xf>
    <xf numFmtId="0" fontId="2" fillId="0" borderId="99" xfId="6" applyBorder="1" applyAlignment="1" applyProtection="1">
      <alignment horizontal="center" vertical="center"/>
    </xf>
    <xf numFmtId="0" fontId="2" fillId="0" borderId="100" xfId="6" applyBorder="1" applyAlignment="1" applyProtection="1">
      <alignment horizontal="center" vertical="center"/>
    </xf>
    <xf numFmtId="0" fontId="2" fillId="0" borderId="101" xfId="6" applyBorder="1" applyAlignment="1" applyProtection="1">
      <alignment horizontal="left" vertical="center"/>
    </xf>
    <xf numFmtId="0" fontId="2" fillId="0" borderId="102" xfId="6" applyBorder="1" applyAlignment="1" applyProtection="1">
      <alignment horizontal="left" vertical="center"/>
    </xf>
    <xf numFmtId="0" fontId="2" fillId="0" borderId="124" xfId="6" applyBorder="1" applyAlignment="1" applyProtection="1">
      <alignment horizontal="left" vertical="center"/>
    </xf>
    <xf numFmtId="192" fontId="2" fillId="0" borderId="121" xfId="6" applyNumberFormat="1" applyBorder="1" applyAlignment="1" applyProtection="1">
      <alignment horizontal="center" vertical="center"/>
    </xf>
    <xf numFmtId="192" fontId="2" fillId="0" borderId="32" xfId="6" applyNumberFormat="1" applyBorder="1" applyAlignment="1" applyProtection="1">
      <alignment horizontal="center" vertical="center"/>
    </xf>
    <xf numFmtId="192" fontId="2" fillId="0" borderId="95" xfId="6" applyNumberFormat="1" applyBorder="1" applyAlignment="1" applyProtection="1">
      <alignment horizontal="center" vertical="center"/>
    </xf>
    <xf numFmtId="192" fontId="2" fillId="0" borderId="68" xfId="6" applyNumberFormat="1" applyBorder="1" applyAlignment="1" applyProtection="1">
      <alignment horizontal="center" vertical="center"/>
    </xf>
    <xf numFmtId="192" fontId="2" fillId="0" borderId="2" xfId="6" applyNumberFormat="1" applyBorder="1" applyAlignment="1" applyProtection="1">
      <alignment horizontal="center" vertical="center"/>
    </xf>
    <xf numFmtId="192" fontId="2" fillId="0" borderId="25" xfId="6" applyNumberFormat="1" applyBorder="1" applyAlignment="1" applyProtection="1">
      <alignment horizontal="center" vertical="center"/>
    </xf>
    <xf numFmtId="192" fontId="2" fillId="4" borderId="109" xfId="6" applyNumberFormat="1" applyFill="1" applyBorder="1" applyAlignment="1" applyProtection="1">
      <alignment horizontal="center" vertical="center"/>
      <protection locked="0"/>
    </xf>
    <xf numFmtId="192" fontId="2" fillId="4" borderId="108" xfId="6" applyNumberFormat="1" applyFill="1" applyBorder="1" applyAlignment="1" applyProtection="1">
      <alignment horizontal="center" vertical="center"/>
      <protection locked="0"/>
    </xf>
    <xf numFmtId="0" fontId="64" fillId="0" borderId="74" xfId="6" applyFont="1" applyBorder="1" applyAlignment="1" applyProtection="1">
      <alignment horizontal="left" vertical="center" wrapText="1"/>
    </xf>
    <xf numFmtId="0" fontId="64" fillId="0" borderId="48" xfId="6" applyFont="1" applyBorder="1" applyAlignment="1" applyProtection="1">
      <alignment horizontal="left" vertical="center"/>
    </xf>
    <xf numFmtId="0" fontId="64" fillId="0" borderId="50" xfId="6" applyFont="1" applyBorder="1" applyAlignment="1" applyProtection="1">
      <alignment horizontal="left" vertical="center"/>
    </xf>
    <xf numFmtId="0" fontId="13" fillId="0" borderId="126" xfId="6" applyFont="1" applyBorder="1" applyAlignment="1" applyProtection="1">
      <alignment horizontal="center" vertical="center" wrapText="1" shrinkToFit="1"/>
    </xf>
    <xf numFmtId="0" fontId="2" fillId="0" borderId="127" xfId="6" applyBorder="1" applyAlignment="1" applyProtection="1">
      <alignment horizontal="center" vertical="center" shrinkToFit="1"/>
    </xf>
    <xf numFmtId="0" fontId="2" fillId="0" borderId="128" xfId="6" applyBorder="1" applyAlignment="1" applyProtection="1">
      <alignment horizontal="center" vertical="center" shrinkToFit="1"/>
    </xf>
    <xf numFmtId="0" fontId="2" fillId="0" borderId="72" xfId="6" applyBorder="1" applyAlignment="1" applyProtection="1">
      <alignment horizontal="left" vertical="center"/>
    </xf>
    <xf numFmtId="0" fontId="2" fillId="0" borderId="75" xfId="6" applyBorder="1" applyAlignment="1" applyProtection="1">
      <alignment horizontal="left" vertical="center"/>
    </xf>
    <xf numFmtId="192" fontId="11" fillId="0" borderId="129" xfId="6" applyNumberFormat="1" applyFont="1" applyFill="1" applyBorder="1" applyAlignment="1" applyProtection="1">
      <alignment horizontal="center" vertical="center" wrapText="1" shrinkToFit="1"/>
    </xf>
    <xf numFmtId="192" fontId="11" fillId="0" borderId="130" xfId="6" applyNumberFormat="1" applyFont="1" applyFill="1" applyBorder="1" applyAlignment="1" applyProtection="1">
      <alignment horizontal="center" vertical="center" wrapText="1" shrinkToFit="1"/>
    </xf>
    <xf numFmtId="192" fontId="2" fillId="4" borderId="1" xfId="6" applyNumberFormat="1" applyFill="1" applyBorder="1" applyAlignment="1" applyProtection="1">
      <alignment horizontal="center" vertical="center"/>
      <protection locked="0"/>
    </xf>
    <xf numFmtId="192" fontId="2" fillId="4" borderId="3" xfId="6" applyNumberFormat="1" applyFill="1" applyBorder="1" applyAlignment="1" applyProtection="1">
      <alignment horizontal="center" vertical="center"/>
      <protection locked="0"/>
    </xf>
    <xf numFmtId="192" fontId="2" fillId="4" borderId="43" xfId="6" applyNumberFormat="1" applyFill="1" applyBorder="1" applyAlignment="1" applyProtection="1">
      <alignment horizontal="center" vertical="center"/>
      <protection locked="0"/>
    </xf>
    <xf numFmtId="192" fontId="2" fillId="4" borderId="45" xfId="6" applyNumberFormat="1" applyFill="1" applyBorder="1" applyAlignment="1" applyProtection="1">
      <alignment horizontal="center" vertical="center"/>
      <protection locked="0"/>
    </xf>
    <xf numFmtId="192" fontId="2" fillId="4" borderId="54" xfId="6" applyNumberFormat="1" applyFill="1" applyBorder="1" applyAlignment="1" applyProtection="1">
      <alignment horizontal="center" vertical="center"/>
      <protection locked="0"/>
    </xf>
    <xf numFmtId="192" fontId="2" fillId="4" borderId="69" xfId="6" applyNumberFormat="1" applyFill="1" applyBorder="1" applyAlignment="1" applyProtection="1">
      <alignment horizontal="center" vertical="center"/>
      <protection locked="0"/>
    </xf>
    <xf numFmtId="192" fontId="2" fillId="4" borderId="131" xfId="6" applyNumberFormat="1" applyFill="1" applyBorder="1" applyAlignment="1" applyProtection="1">
      <alignment horizontal="center" vertical="center"/>
      <protection locked="0"/>
    </xf>
    <xf numFmtId="192" fontId="2" fillId="4" borderId="132" xfId="6" applyNumberFormat="1" applyFill="1" applyBorder="1" applyAlignment="1" applyProtection="1">
      <alignment horizontal="center" vertical="center"/>
      <protection locked="0"/>
    </xf>
    <xf numFmtId="192" fontId="2" fillId="4" borderId="133" xfId="6" applyNumberFormat="1" applyFill="1" applyBorder="1" applyAlignment="1" applyProtection="1">
      <alignment horizontal="center" vertical="center"/>
      <protection locked="0"/>
    </xf>
    <xf numFmtId="193" fontId="2" fillId="0" borderId="109" xfId="6" applyNumberFormat="1" applyFill="1" applyBorder="1" applyAlignment="1" applyProtection="1">
      <alignment horizontal="center" vertical="center"/>
    </xf>
    <xf numFmtId="193" fontId="2" fillId="0" borderId="108" xfId="6" applyNumberFormat="1" applyFill="1" applyBorder="1" applyAlignment="1" applyProtection="1">
      <alignment horizontal="center" vertical="center"/>
    </xf>
    <xf numFmtId="0" fontId="2" fillId="4" borderId="109" xfId="6" applyFont="1" applyFill="1" applyBorder="1" applyAlignment="1" applyProtection="1">
      <alignment horizontal="center" vertical="center"/>
    </xf>
    <xf numFmtId="0" fontId="2" fillId="4" borderId="110" xfId="6" applyFont="1" applyFill="1" applyBorder="1" applyAlignment="1" applyProtection="1">
      <alignment horizontal="center" vertical="center"/>
    </xf>
    <xf numFmtId="0" fontId="2" fillId="4" borderId="76" xfId="6" applyFont="1" applyFill="1" applyBorder="1" applyAlignment="1" applyProtection="1">
      <alignment horizontal="center" vertical="center"/>
    </xf>
    <xf numFmtId="0" fontId="2" fillId="4" borderId="77" xfId="6" applyFont="1" applyFill="1" applyBorder="1" applyAlignment="1" applyProtection="1">
      <alignment horizontal="center" vertical="center"/>
    </xf>
    <xf numFmtId="0" fontId="72" fillId="7" borderId="67" xfId="6" applyFont="1" applyFill="1" applyBorder="1" applyAlignment="1" applyProtection="1">
      <alignment horizontal="left" vertical="center"/>
    </xf>
    <xf numFmtId="0" fontId="67" fillId="0" borderId="126" xfId="6" applyFont="1" applyBorder="1" applyAlignment="1" applyProtection="1">
      <alignment horizontal="center" vertical="center"/>
    </xf>
    <xf numFmtId="0" fontId="67" fillId="0" borderId="127" xfId="6" applyFont="1" applyBorder="1" applyAlignment="1" applyProtection="1">
      <alignment horizontal="center" vertical="center"/>
    </xf>
    <xf numFmtId="0" fontId="67" fillId="0" borderId="128" xfId="6" applyFont="1" applyBorder="1" applyAlignment="1" applyProtection="1">
      <alignment horizontal="center" vertical="center"/>
    </xf>
    <xf numFmtId="0" fontId="2" fillId="0" borderId="102"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6" xfId="6" applyNumberFormat="1" applyBorder="1" applyAlignment="1" applyProtection="1">
      <alignment horizontal="center" vertical="center"/>
    </xf>
    <xf numFmtId="182" fontId="2" fillId="0" borderId="105" xfId="6" applyNumberFormat="1" applyBorder="1" applyAlignment="1" applyProtection="1">
      <alignment horizontal="center" vertical="center"/>
    </xf>
    <xf numFmtId="182" fontId="2" fillId="0" borderId="77" xfId="6" applyNumberFormat="1" applyBorder="1" applyAlignment="1" applyProtection="1">
      <alignment horizontal="center" vertical="center"/>
    </xf>
    <xf numFmtId="0" fontId="57" fillId="0" borderId="0" xfId="6" applyFont="1" applyAlignment="1" applyProtection="1">
      <alignment horizontal="left" vertical="center"/>
    </xf>
    <xf numFmtId="0" fontId="57" fillId="0" borderId="0" xfId="6" applyFont="1" applyBorder="1" applyAlignment="1">
      <alignment horizontal="center" vertical="center"/>
    </xf>
    <xf numFmtId="0" fontId="60" fillId="0" borderId="67" xfId="6" applyFont="1" applyBorder="1" applyAlignment="1" applyProtection="1">
      <alignment horizontal="right" vertical="center"/>
    </xf>
    <xf numFmtId="0" fontId="2" fillId="4" borderId="80" xfId="6" applyFont="1" applyFill="1" applyBorder="1" applyAlignment="1" applyProtection="1">
      <alignment horizontal="center" vertical="center" shrinkToFit="1"/>
      <protection locked="0"/>
    </xf>
    <xf numFmtId="0" fontId="2" fillId="4" borderId="82" xfId="6" applyFont="1" applyFill="1" applyBorder="1" applyAlignment="1" applyProtection="1">
      <alignment horizontal="center" vertical="center" shrinkToFit="1"/>
      <protection locked="0"/>
    </xf>
    <xf numFmtId="0" fontId="2" fillId="0" borderId="125" xfId="6" applyFont="1" applyFill="1" applyBorder="1" applyAlignment="1" applyProtection="1">
      <alignment horizontal="center" vertical="center"/>
    </xf>
    <xf numFmtId="0" fontId="2" fillId="0" borderId="73" xfId="6" applyFont="1" applyFill="1" applyBorder="1" applyAlignment="1" applyProtection="1">
      <alignment horizontal="center" vertical="center"/>
    </xf>
    <xf numFmtId="0" fontId="2" fillId="4" borderId="80" xfId="6" applyFont="1" applyFill="1" applyBorder="1" applyAlignment="1" applyProtection="1">
      <alignment horizontal="center" vertical="center"/>
    </xf>
    <xf numFmtId="0" fontId="2" fillId="4" borderId="83" xfId="6" applyFont="1" applyFill="1" applyBorder="1" applyAlignment="1" applyProtection="1">
      <alignment horizontal="center" vertical="center"/>
    </xf>
    <xf numFmtId="0" fontId="62" fillId="7" borderId="67" xfId="6" applyFont="1" applyFill="1" applyBorder="1" applyAlignment="1" applyProtection="1">
      <alignment horizontal="left" vertical="center"/>
      <protection locked="0"/>
    </xf>
    <xf numFmtId="0" fontId="13" fillId="3" borderId="74" xfId="6" applyFont="1" applyFill="1" applyBorder="1" applyAlignment="1" applyProtection="1">
      <alignment horizontal="center" vertical="center"/>
      <protection locked="0"/>
    </xf>
    <xf numFmtId="0" fontId="13" fillId="3" borderId="50" xfId="6" applyFont="1" applyFill="1" applyBorder="1" applyAlignment="1" applyProtection="1">
      <alignment horizontal="center" vertical="center"/>
      <protection locked="0"/>
    </xf>
    <xf numFmtId="192" fontId="2" fillId="0" borderId="80" xfId="6" applyNumberFormat="1" applyBorder="1" applyAlignment="1" applyProtection="1">
      <alignment horizontal="right" vertical="center"/>
      <protection locked="0"/>
    </xf>
    <xf numFmtId="192" fontId="2" fillId="0" borderId="10" xfId="6" applyNumberFormat="1" applyBorder="1" applyAlignment="1" applyProtection="1">
      <alignment horizontal="right" vertical="center"/>
      <protection locked="0"/>
    </xf>
    <xf numFmtId="192" fontId="2" fillId="0" borderId="3" xfId="6" applyNumberFormat="1" applyBorder="1" applyAlignment="1" applyProtection="1">
      <alignment horizontal="right" vertical="center"/>
      <protection locked="0"/>
    </xf>
    <xf numFmtId="0" fontId="47" fillId="9" borderId="98" xfId="6" applyFont="1" applyFill="1" applyBorder="1" applyAlignment="1" applyProtection="1">
      <alignment horizontal="center" vertical="center"/>
      <protection locked="0"/>
    </xf>
    <xf numFmtId="0" fontId="47" fillId="9" borderId="103" xfId="6" applyFont="1" applyFill="1" applyBorder="1" applyAlignment="1" applyProtection="1">
      <alignment horizontal="center" vertical="center"/>
      <protection locked="0"/>
    </xf>
    <xf numFmtId="0" fontId="2" fillId="0" borderId="148" xfId="6" applyBorder="1" applyAlignment="1" applyProtection="1">
      <alignment horizontal="left" vertical="center" shrinkToFit="1"/>
      <protection locked="0"/>
    </xf>
    <xf numFmtId="0" fontId="2" fillId="0" borderId="142" xfId="6" applyBorder="1" applyAlignment="1" applyProtection="1">
      <alignment horizontal="left" vertical="center" shrinkToFit="1"/>
      <protection locked="0"/>
    </xf>
    <xf numFmtId="0" fontId="2" fillId="0" borderId="149" xfId="6" applyBorder="1" applyAlignment="1" applyProtection="1">
      <alignment horizontal="left" vertical="center" shrinkToFit="1"/>
      <protection locked="0"/>
    </xf>
    <xf numFmtId="0" fontId="2" fillId="0" borderId="144" xfId="6" applyBorder="1" applyAlignment="1" applyProtection="1">
      <alignment horizontal="left" vertical="center" shrinkToFit="1"/>
      <protection locked="0"/>
    </xf>
    <xf numFmtId="0" fontId="2" fillId="0" borderId="104" xfId="6" applyBorder="1" applyAlignment="1" applyProtection="1">
      <alignment horizontal="left" vertical="center"/>
      <protection locked="0"/>
    </xf>
    <xf numFmtId="0" fontId="2" fillId="0" borderId="107" xfId="6" applyBorder="1" applyAlignment="1" applyProtection="1">
      <alignment horizontal="right" vertical="center"/>
      <protection locked="0"/>
    </xf>
    <xf numFmtId="0" fontId="62" fillId="3" borderId="50" xfId="6" applyFont="1" applyFill="1" applyBorder="1" applyAlignment="1" applyProtection="1">
      <alignment horizontal="center" vertical="center"/>
      <protection locked="0"/>
    </xf>
    <xf numFmtId="0" fontId="2" fillId="0" borderId="101" xfId="6" applyBorder="1" applyAlignment="1" applyProtection="1">
      <alignment horizontal="left" vertical="center" shrinkToFit="1"/>
      <protection locked="0"/>
    </xf>
    <xf numFmtId="0" fontId="2" fillId="0" borderId="102" xfId="6" applyBorder="1" applyAlignment="1" applyProtection="1">
      <alignment horizontal="left" vertical="center" shrinkToFit="1"/>
      <protection locked="0"/>
    </xf>
    <xf numFmtId="0" fontId="2" fillId="0" borderId="100" xfId="6" applyBorder="1" applyAlignment="1" applyProtection="1">
      <alignment horizontal="left" vertical="center" shrinkToFit="1"/>
      <protection locked="0"/>
    </xf>
    <xf numFmtId="192" fontId="47" fillId="9" borderId="98" xfId="6" applyNumberFormat="1" applyFont="1" applyFill="1" applyBorder="1" applyAlignment="1" applyProtection="1">
      <alignment horizontal="center" vertical="center"/>
      <protection locked="0"/>
    </xf>
    <xf numFmtId="192" fontId="47" fillId="9" borderId="103" xfId="6" applyNumberFormat="1" applyFont="1" applyFill="1" applyBorder="1" applyAlignment="1" applyProtection="1">
      <alignment horizontal="center" vertical="center"/>
      <protection locked="0"/>
    </xf>
    <xf numFmtId="192" fontId="47" fillId="9" borderId="106" xfId="6" applyNumberFormat="1" applyFont="1" applyFill="1" applyBorder="1" applyAlignment="1" applyProtection="1">
      <alignment horizontal="center" vertical="center"/>
      <protection locked="0"/>
    </xf>
    <xf numFmtId="0" fontId="2" fillId="0" borderId="84" xfId="6" applyBorder="1" applyAlignment="1" applyProtection="1">
      <alignment horizontal="center" vertical="center" wrapText="1"/>
      <protection locked="0"/>
    </xf>
    <xf numFmtId="0" fontId="2" fillId="0" borderId="84" xfId="6" applyBorder="1" applyAlignment="1" applyProtection="1">
      <alignment horizontal="center" vertical="center"/>
      <protection locked="0"/>
    </xf>
    <xf numFmtId="0" fontId="2" fillId="0" borderId="92"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93" xfId="6" applyBorder="1" applyAlignment="1" applyProtection="1">
      <alignment horizontal="left" vertical="center" shrinkToFit="1"/>
      <protection locked="0"/>
    </xf>
    <xf numFmtId="0" fontId="2" fillId="0" borderId="141" xfId="6" applyBorder="1" applyAlignment="1" applyProtection="1">
      <alignment horizontal="left" vertical="center" wrapText="1"/>
      <protection locked="0"/>
    </xf>
    <xf numFmtId="0" fontId="2" fillId="0" borderId="142" xfId="6" applyBorder="1" applyAlignment="1" applyProtection="1">
      <alignment horizontal="left" vertical="center" wrapText="1"/>
      <protection locked="0"/>
    </xf>
    <xf numFmtId="0" fontId="2" fillId="0" borderId="143" xfId="6" applyBorder="1" applyAlignment="1" applyProtection="1">
      <alignment horizontal="left" vertical="center" wrapText="1"/>
      <protection locked="0"/>
    </xf>
    <xf numFmtId="0" fontId="2" fillId="0" borderId="64" xfId="6" applyBorder="1" applyAlignment="1" applyProtection="1">
      <alignment horizontal="left" vertical="center" wrapText="1"/>
      <protection locked="0"/>
    </xf>
    <xf numFmtId="0" fontId="2" fillId="0" borderId="65" xfId="6" applyBorder="1" applyAlignment="1" applyProtection="1">
      <alignment horizontal="left" vertical="center" wrapText="1"/>
      <protection locked="0"/>
    </xf>
    <xf numFmtId="0" fontId="2" fillId="0" borderId="110" xfId="6" applyBorder="1" applyAlignment="1" applyProtection="1">
      <alignment horizontal="right" vertical="center"/>
      <protection locked="0"/>
    </xf>
    <xf numFmtId="0" fontId="2" fillId="0" borderId="74"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5"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2" fontId="2" fillId="0" borderId="104" xfId="6" applyNumberFormat="1" applyBorder="1" applyAlignment="1" applyProtection="1">
      <alignment horizontal="center" vertical="center"/>
      <protection locked="0"/>
    </xf>
    <xf numFmtId="192" fontId="2" fillId="0" borderId="12" xfId="6" applyNumberFormat="1" applyBorder="1" applyAlignment="1" applyProtection="1">
      <alignment horizontal="center" vertical="center"/>
      <protection locked="0"/>
    </xf>
    <xf numFmtId="0" fontId="2" fillId="0" borderId="104" xfId="6" applyBorder="1" applyAlignment="1" applyProtection="1">
      <alignment horizontal="center" vertical="center"/>
      <protection locked="0"/>
    </xf>
    <xf numFmtId="0" fontId="2" fillId="0" borderId="87" xfId="6" applyBorder="1" applyAlignment="1" applyProtection="1">
      <alignment horizontal="center" vertical="center"/>
      <protection locked="0"/>
    </xf>
    <xf numFmtId="192" fontId="22" fillId="9" borderId="136" xfId="6" applyNumberFormat="1" applyFont="1" applyFill="1" applyBorder="1" applyAlignment="1" applyProtection="1">
      <alignment horizontal="center" vertical="center" wrapText="1"/>
      <protection locked="0"/>
    </xf>
    <xf numFmtId="192" fontId="22" fillId="9" borderId="139" xfId="6" applyNumberFormat="1" applyFont="1" applyFill="1" applyBorder="1" applyAlignment="1" applyProtection="1">
      <alignment horizontal="center" vertical="center"/>
      <protection locked="0"/>
    </xf>
    <xf numFmtId="192" fontId="47" fillId="9" borderId="137" xfId="6" applyNumberFormat="1" applyFont="1" applyFill="1" applyBorder="1" applyAlignment="1" applyProtection="1">
      <alignment horizontal="center" vertical="center"/>
      <protection locked="0"/>
    </xf>
    <xf numFmtId="192" fontId="47" fillId="9" borderId="69" xfId="6" applyNumberFormat="1" applyFont="1" applyFill="1" applyBorder="1" applyAlignment="1" applyProtection="1">
      <alignment horizontal="center" vertical="center"/>
      <protection locked="0"/>
    </xf>
    <xf numFmtId="192" fontId="47" fillId="9" borderId="138" xfId="6" applyNumberFormat="1" applyFont="1" applyFill="1" applyBorder="1" applyAlignment="1" applyProtection="1">
      <alignment horizontal="center" vertical="center"/>
      <protection locked="0"/>
    </xf>
    <xf numFmtId="192" fontId="47" fillId="9" borderId="133" xfId="6" applyNumberFormat="1" applyFont="1" applyFill="1" applyBorder="1" applyAlignment="1" applyProtection="1">
      <alignment horizontal="center" vertical="center"/>
      <protection locked="0"/>
    </xf>
    <xf numFmtId="192" fontId="2" fillId="0" borderId="107" xfId="6" applyNumberFormat="1" applyBorder="1" applyAlignment="1" applyProtection="1">
      <alignment horizontal="center" vertical="center"/>
      <protection locked="0"/>
    </xf>
    <xf numFmtId="192" fontId="2" fillId="0" borderId="111" xfId="6" applyNumberFormat="1" applyBorder="1" applyAlignment="1" applyProtection="1">
      <alignment horizontal="center" vertical="center"/>
      <protection locked="0"/>
    </xf>
    <xf numFmtId="0" fontId="2" fillId="0" borderId="134" xfId="6" applyBorder="1" applyAlignment="1" applyProtection="1">
      <alignment horizontal="center" vertical="center" wrapText="1"/>
      <protection locked="0"/>
    </xf>
    <xf numFmtId="0" fontId="2" fillId="0" borderId="127" xfId="6" applyBorder="1" applyAlignment="1" applyProtection="1">
      <alignment horizontal="center" vertical="center"/>
      <protection locked="0"/>
    </xf>
    <xf numFmtId="0" fontId="2" fillId="0" borderId="128" xfId="6" applyBorder="1" applyAlignment="1" applyProtection="1">
      <alignment horizontal="center" vertical="center"/>
      <protection locked="0"/>
    </xf>
    <xf numFmtId="0" fontId="2" fillId="0" borderId="99" xfId="6" applyBorder="1" applyAlignment="1" applyProtection="1">
      <alignment horizontal="center" vertical="center"/>
      <protection locked="0"/>
    </xf>
    <xf numFmtId="0" fontId="2" fillId="0" borderId="100" xfId="6" applyBorder="1" applyAlignment="1" applyProtection="1">
      <alignment horizontal="center" vertical="center"/>
      <protection locked="0"/>
    </xf>
    <xf numFmtId="0" fontId="2" fillId="0" borderId="101" xfId="6" applyBorder="1" applyAlignment="1" applyProtection="1">
      <alignment horizontal="left" vertical="center"/>
      <protection locked="0"/>
    </xf>
    <xf numFmtId="0" fontId="2" fillId="0" borderId="102" xfId="6" applyBorder="1" applyAlignment="1" applyProtection="1">
      <alignment horizontal="left" vertical="center"/>
      <protection locked="0"/>
    </xf>
    <xf numFmtId="0" fontId="2" fillId="0" borderId="124" xfId="6" applyBorder="1" applyAlignment="1" applyProtection="1">
      <alignment horizontal="left" vertical="center"/>
      <protection locked="0"/>
    </xf>
    <xf numFmtId="192" fontId="2" fillId="0" borderId="121" xfId="6" applyNumberFormat="1" applyBorder="1" applyAlignment="1" applyProtection="1">
      <alignment horizontal="center" vertical="center"/>
      <protection locked="0"/>
    </xf>
    <xf numFmtId="192" fontId="2" fillId="0" borderId="32" xfId="6" applyNumberFormat="1" applyBorder="1" applyAlignment="1" applyProtection="1">
      <alignment horizontal="center" vertical="center"/>
      <protection locked="0"/>
    </xf>
    <xf numFmtId="192" fontId="2" fillId="0" borderId="95" xfId="6" applyNumberFormat="1" applyBorder="1" applyAlignment="1" applyProtection="1">
      <alignment horizontal="center" vertical="center"/>
      <protection locked="0"/>
    </xf>
    <xf numFmtId="192" fontId="2" fillId="0" borderId="68" xfId="6" applyNumberFormat="1" applyBorder="1" applyAlignment="1" applyProtection="1">
      <alignment horizontal="center" vertical="center"/>
      <protection locked="0"/>
    </xf>
    <xf numFmtId="192" fontId="2" fillId="4" borderId="109" xfId="6" applyNumberFormat="1" applyFill="1" applyBorder="1" applyAlignment="1" applyProtection="1">
      <alignment horizontal="center" vertical="center"/>
    </xf>
    <xf numFmtId="192" fontId="2" fillId="4" borderId="108" xfId="6" applyNumberFormat="1" applyFill="1" applyBorder="1" applyAlignment="1" applyProtection="1">
      <alignment horizontal="center" vertical="center"/>
    </xf>
    <xf numFmtId="0" fontId="64" fillId="0" borderId="74" xfId="6" applyFont="1" applyBorder="1" applyAlignment="1" applyProtection="1">
      <alignment horizontal="left" vertical="center" wrapText="1"/>
      <protection locked="0"/>
    </xf>
    <xf numFmtId="0" fontId="64" fillId="0" borderId="48" xfId="6" applyFont="1" applyBorder="1" applyAlignment="1" applyProtection="1">
      <alignment horizontal="left" vertical="center"/>
      <protection locked="0"/>
    </xf>
    <xf numFmtId="0" fontId="64" fillId="0" borderId="50" xfId="6" applyFont="1" applyBorder="1" applyAlignment="1" applyProtection="1">
      <alignment horizontal="left" vertical="center"/>
      <protection locked="0"/>
    </xf>
    <xf numFmtId="0" fontId="13" fillId="0" borderId="126" xfId="6" applyFont="1" applyBorder="1" applyAlignment="1" applyProtection="1">
      <alignment horizontal="center" vertical="center" wrapText="1" shrinkToFit="1"/>
      <protection locked="0"/>
    </xf>
    <xf numFmtId="0" fontId="2" fillId="0" borderId="127" xfId="6" applyBorder="1" applyAlignment="1" applyProtection="1">
      <alignment horizontal="center" vertical="center" shrinkToFit="1"/>
      <protection locked="0"/>
    </xf>
    <xf numFmtId="0" fontId="2" fillId="0" borderId="128" xfId="6" applyBorder="1" applyAlignment="1" applyProtection="1">
      <alignment horizontal="center" vertical="center" shrinkToFit="1"/>
      <protection locked="0"/>
    </xf>
    <xf numFmtId="0" fontId="2" fillId="0" borderId="72" xfId="6" applyBorder="1" applyAlignment="1" applyProtection="1">
      <alignment horizontal="left" vertical="center"/>
      <protection locked="0"/>
    </xf>
    <xf numFmtId="0" fontId="2" fillId="0" borderId="75" xfId="6" applyBorder="1" applyAlignment="1" applyProtection="1">
      <alignment horizontal="left" vertical="center"/>
      <protection locked="0"/>
    </xf>
    <xf numFmtId="192" fontId="11" fillId="0" borderId="129" xfId="6" applyNumberFormat="1" applyFont="1" applyFill="1" applyBorder="1" applyAlignment="1" applyProtection="1">
      <alignment horizontal="center" vertical="center" wrapText="1" shrinkToFit="1"/>
      <protection locked="0"/>
    </xf>
    <xf numFmtId="192" fontId="11" fillId="0" borderId="130" xfId="6" applyNumberFormat="1" applyFont="1" applyFill="1" applyBorder="1" applyAlignment="1" applyProtection="1">
      <alignment horizontal="center" vertical="center" wrapText="1" shrinkToFit="1"/>
      <protection locked="0"/>
    </xf>
    <xf numFmtId="192" fontId="2" fillId="4" borderId="45" xfId="6" applyNumberFormat="1" applyFill="1" applyBorder="1" applyAlignment="1" applyProtection="1">
      <alignment horizontal="center" vertical="center"/>
    </xf>
    <xf numFmtId="193" fontId="2" fillId="0" borderId="109" xfId="6" applyNumberFormat="1" applyFill="1" applyBorder="1" applyAlignment="1" applyProtection="1">
      <alignment horizontal="center" vertical="center"/>
      <protection locked="0"/>
    </xf>
    <xf numFmtId="0" fontId="2" fillId="0" borderId="109" xfId="6" applyFont="1" applyFill="1" applyBorder="1" applyAlignment="1" applyProtection="1">
      <alignment horizontal="center" vertical="center"/>
      <protection locked="0"/>
    </xf>
    <xf numFmtId="0" fontId="2" fillId="0" borderId="110" xfId="6" applyFont="1" applyFill="1" applyBorder="1" applyAlignment="1" applyProtection="1">
      <alignment horizontal="center" vertical="center"/>
    </xf>
    <xf numFmtId="0" fontId="2" fillId="0" borderId="76" xfId="6" applyFont="1" applyFill="1" applyBorder="1" applyAlignment="1" applyProtection="1">
      <alignment horizontal="center" vertical="center"/>
      <protection locked="0"/>
    </xf>
    <xf numFmtId="0" fontId="2" fillId="0" borderId="77" xfId="6" applyFont="1" applyFill="1" applyBorder="1" applyAlignment="1" applyProtection="1">
      <alignment horizontal="center" vertical="center"/>
      <protection locked="0"/>
    </xf>
    <xf numFmtId="0" fontId="72" fillId="7" borderId="67" xfId="6" applyFont="1" applyFill="1" applyBorder="1" applyAlignment="1" applyProtection="1">
      <alignment horizontal="left" vertical="center"/>
      <protection locked="0"/>
    </xf>
    <xf numFmtId="0" fontId="67" fillId="0" borderId="126" xfId="6" applyFont="1" applyBorder="1" applyAlignment="1" applyProtection="1">
      <alignment horizontal="center" vertical="center"/>
      <protection locked="0"/>
    </xf>
    <xf numFmtId="0" fontId="67" fillId="0" borderId="127" xfId="6" applyFont="1" applyBorder="1" applyAlignment="1" applyProtection="1">
      <alignment horizontal="center" vertical="center"/>
      <protection locked="0"/>
    </xf>
    <xf numFmtId="0" fontId="67" fillId="0" borderId="128" xfId="6" applyFont="1" applyBorder="1" applyAlignment="1" applyProtection="1">
      <alignment horizontal="center" vertical="center"/>
      <protection locked="0"/>
    </xf>
    <xf numFmtId="0" fontId="2" fillId="0" borderId="102" xfId="6" applyBorder="1" applyAlignment="1" applyProtection="1">
      <alignment horizontal="center" vertical="center"/>
      <protection locked="0"/>
    </xf>
    <xf numFmtId="182" fontId="2" fillId="0" borderId="76" xfId="6" applyNumberFormat="1" applyBorder="1" applyAlignment="1" applyProtection="1">
      <alignment horizontal="center" vertical="center"/>
      <protection locked="0"/>
    </xf>
    <xf numFmtId="182" fontId="2" fillId="0" borderId="77" xfId="6" applyNumberFormat="1" applyBorder="1" applyAlignment="1" applyProtection="1">
      <alignment horizontal="center" vertical="center"/>
      <protection locked="0"/>
    </xf>
    <xf numFmtId="0" fontId="57" fillId="0" borderId="0" xfId="6" applyFont="1" applyAlignment="1">
      <alignment horizontal="center" vertical="center"/>
    </xf>
    <xf numFmtId="0" fontId="60" fillId="0" borderId="67" xfId="6" applyFont="1" applyBorder="1" applyAlignment="1">
      <alignment horizontal="right" vertical="center"/>
    </xf>
    <xf numFmtId="0" fontId="2" fillId="0" borderId="80" xfId="6" applyFont="1" applyFill="1" applyBorder="1" applyAlignment="1" applyProtection="1">
      <alignment horizontal="center" vertical="center" shrinkToFit="1"/>
      <protection locked="0"/>
    </xf>
    <xf numFmtId="0" fontId="2" fillId="0" borderId="82" xfId="6" applyFont="1" applyFill="1" applyBorder="1" applyAlignment="1" applyProtection="1">
      <alignment horizontal="center" vertical="center" shrinkToFit="1"/>
    </xf>
    <xf numFmtId="0" fontId="2" fillId="0" borderId="80" xfId="6" applyFont="1" applyFill="1" applyBorder="1" applyAlignment="1" applyProtection="1">
      <alignment horizontal="center" vertical="center"/>
      <protection locked="0"/>
    </xf>
    <xf numFmtId="0" fontId="2" fillId="0" borderId="83" xfId="6" applyFont="1" applyFill="1" applyBorder="1" applyAlignment="1" applyProtection="1">
      <alignment horizontal="center"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3" xfId="5" applyFont="1" applyBorder="1" applyAlignment="1" applyProtection="1">
      <alignment horizontal="center" vertical="center" wrapText="1"/>
    </xf>
    <xf numFmtId="0" fontId="4" fillId="0" borderId="54" xfId="5" applyFont="1" applyBorder="1" applyAlignment="1" applyProtection="1">
      <alignment horizontal="center" vertical="center"/>
    </xf>
    <xf numFmtId="0" fontId="0" fillId="0" borderId="54" xfId="0" applyBorder="1" applyAlignment="1">
      <alignment horizontal="center" vertical="center"/>
    </xf>
    <xf numFmtId="177" fontId="4" fillId="4" borderId="53" xfId="5" applyNumberFormat="1" applyFont="1" applyFill="1" applyBorder="1" applyAlignment="1" applyProtection="1">
      <alignment horizontal="right" vertical="center"/>
      <protection locked="0"/>
    </xf>
    <xf numFmtId="177" fontId="4" fillId="4" borderId="54"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3" xfId="5" applyFont="1" applyBorder="1" applyAlignment="1" applyProtection="1">
      <alignment horizontal="center" vertical="center"/>
    </xf>
    <xf numFmtId="0" fontId="28" fillId="0" borderId="54" xfId="5" applyFont="1" applyBorder="1" applyAlignment="1" applyProtection="1">
      <alignment horizontal="center" vertical="center"/>
    </xf>
    <xf numFmtId="0" fontId="0" fillId="0" borderId="45" xfId="0" applyBorder="1" applyAlignment="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4"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61" xfId="5" applyNumberFormat="1" applyFont="1" applyFill="1" applyBorder="1" applyAlignment="1" applyProtection="1">
      <alignment horizontal="center" vertical="center" wrapText="1"/>
    </xf>
    <xf numFmtId="182" fontId="3" fillId="0" borderId="62"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0" fillId="0" borderId="7" xfId="0" applyBorder="1" applyAlignment="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54952</xdr:colOff>
      <xdr:row>16</xdr:row>
      <xdr:rowOff>14655</xdr:rowOff>
    </xdr:from>
    <xdr:to>
      <xdr:col>12</xdr:col>
      <xdr:colOff>328246</xdr:colOff>
      <xdr:row>17</xdr:row>
      <xdr:rowOff>153866</xdr:rowOff>
    </xdr:to>
    <xdr:sp macro="" textlink="">
      <xdr:nvSpPr>
        <xdr:cNvPr id="5" name="右中かっこ 4"/>
        <xdr:cNvSpPr/>
      </xdr:nvSpPr>
      <xdr:spPr>
        <a:xfrm>
          <a:off x="5884252"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381001</xdr:colOff>
      <xdr:row>15</xdr:row>
      <xdr:rowOff>9525</xdr:rowOff>
    </xdr:from>
    <xdr:to>
      <xdr:col>14</xdr:col>
      <xdr:colOff>842597</xdr:colOff>
      <xdr:row>19</xdr:row>
      <xdr:rowOff>104775</xdr:rowOff>
    </xdr:to>
    <xdr:sp macro="" textlink="">
      <xdr:nvSpPr>
        <xdr:cNvPr id="6" name="正方形/長方形 5"/>
        <xdr:cNvSpPr/>
      </xdr:nvSpPr>
      <xdr:spPr>
        <a:xfrm>
          <a:off x="6248401" y="2981325"/>
          <a:ext cx="1242646" cy="7429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１号の満３歳児については、実態にあわせて２歳児又は３歳児に入力する</a:t>
          </a:r>
          <a:endParaRPr lang="ja-JP" altLang="ja-JP" sz="850" b="0" i="0" baseline="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10</xdr:col>
      <xdr:colOff>47625</xdr:colOff>
      <xdr:row>23</xdr:row>
      <xdr:rowOff>9524</xdr:rowOff>
    </xdr:from>
    <xdr:to>
      <xdr:col>10</xdr:col>
      <xdr:colOff>238125</xdr:colOff>
      <xdr:row>26</xdr:row>
      <xdr:rowOff>190499</xdr:rowOff>
    </xdr:to>
    <xdr:sp macro="" textlink="">
      <xdr:nvSpPr>
        <xdr:cNvPr id="4" name="右中かっこ 3"/>
        <xdr:cNvSpPr/>
      </xdr:nvSpPr>
      <xdr:spPr>
        <a:xfrm>
          <a:off x="5114925" y="4352924"/>
          <a:ext cx="1905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85725</xdr:colOff>
      <xdr:row>16</xdr:row>
      <xdr:rowOff>28575</xdr:rowOff>
    </xdr:from>
    <xdr:to>
      <xdr:col>13</xdr:col>
      <xdr:colOff>41763</xdr:colOff>
      <xdr:row>18</xdr:row>
      <xdr:rowOff>5129</xdr:rowOff>
    </xdr:to>
    <xdr:sp macro="" textlink="">
      <xdr:nvSpPr>
        <xdr:cNvPr id="5" name="右中かっこ 4"/>
        <xdr:cNvSpPr/>
      </xdr:nvSpPr>
      <xdr:spPr>
        <a:xfrm>
          <a:off x="5953125" y="3171825"/>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95251</xdr:colOff>
      <xdr:row>15</xdr:row>
      <xdr:rowOff>66675</xdr:rowOff>
    </xdr:from>
    <xdr:to>
      <xdr:col>14</xdr:col>
      <xdr:colOff>860182</xdr:colOff>
      <xdr:row>20</xdr:row>
      <xdr:rowOff>0</xdr:rowOff>
    </xdr:to>
    <xdr:sp macro="" textlink="">
      <xdr:nvSpPr>
        <xdr:cNvPr id="6" name="正方形/長方形 5"/>
        <xdr:cNvSpPr/>
      </xdr:nvSpPr>
      <xdr:spPr>
        <a:xfrm>
          <a:off x="6353176" y="3048000"/>
          <a:ext cx="1155456" cy="7429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１号の満３歳児については、実態にあわせて２歳児又は３歳児に入力する</a:t>
          </a:r>
          <a:endParaRPr lang="ja-JP" altLang="ja-JP" sz="850" b="0" i="0"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tabSelected="1" view="pageBreakPreview" zoomScaleSheetLayoutView="100" workbookViewId="0">
      <selection activeCell="L18" sqref="L18:M18"/>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529" t="s">
        <v>367</v>
      </c>
      <c r="B1" s="530"/>
      <c r="C1" s="530"/>
      <c r="D1" s="530"/>
      <c r="E1" s="530"/>
      <c r="F1" s="530"/>
      <c r="G1" s="530"/>
      <c r="H1" s="12" t="s">
        <v>383</v>
      </c>
      <c r="I1" s="13"/>
      <c r="J1" s="13"/>
      <c r="K1" s="13"/>
      <c r="L1" s="13"/>
      <c r="M1" s="13"/>
    </row>
    <row r="2" spans="1:26" ht="22.7" customHeight="1">
      <c r="O2" s="18"/>
      <c r="P2" s="18" t="s">
        <v>77</v>
      </c>
      <c r="Q2" s="20" t="s">
        <v>40</v>
      </c>
      <c r="R2" s="514"/>
      <c r="S2" s="531"/>
      <c r="T2" s="532"/>
      <c r="U2" s="20" t="s">
        <v>20</v>
      </c>
      <c r="V2" s="533"/>
      <c r="W2" s="534"/>
      <c r="X2" s="534"/>
      <c r="Y2" s="535"/>
    </row>
    <row r="3" spans="1:26" ht="22.7" customHeight="1">
      <c r="A3" s="1" t="s">
        <v>67</v>
      </c>
      <c r="V3" s="23"/>
      <c r="W3" s="24"/>
      <c r="X3" s="24"/>
      <c r="Y3" s="25"/>
      <c r="Z3" s="27"/>
    </row>
    <row r="4" spans="1:26" ht="22.7" customHeight="1">
      <c r="A4" s="536" t="s">
        <v>1</v>
      </c>
      <c r="B4" s="537"/>
      <c r="C4" s="537"/>
      <c r="D4" s="537"/>
      <c r="E4" s="537"/>
      <c r="F4" s="538"/>
      <c r="G4" s="539"/>
      <c r="H4" s="539"/>
      <c r="I4" s="539"/>
      <c r="J4" s="539"/>
      <c r="K4" s="540"/>
      <c r="L4" s="514" t="s">
        <v>4</v>
      </c>
      <c r="M4" s="515"/>
      <c r="N4" s="516"/>
      <c r="O4" s="541"/>
      <c r="P4" s="518"/>
      <c r="Q4" s="518"/>
      <c r="R4" s="518"/>
      <c r="S4" s="518"/>
      <c r="T4" s="519"/>
      <c r="U4" s="21"/>
      <c r="V4" s="24"/>
      <c r="W4" s="24"/>
      <c r="X4" s="25"/>
      <c r="Y4" s="27"/>
    </row>
    <row r="5" spans="1:26" ht="22.7" customHeight="1">
      <c r="A5" s="514" t="s">
        <v>138</v>
      </c>
      <c r="B5" s="515"/>
      <c r="C5" s="515"/>
      <c r="D5" s="515"/>
      <c r="E5" s="515"/>
      <c r="F5" s="538"/>
      <c r="G5" s="539"/>
      <c r="H5" s="539"/>
      <c r="I5" s="539"/>
      <c r="J5" s="539"/>
      <c r="K5" s="540"/>
      <c r="L5" s="514" t="s">
        <v>16</v>
      </c>
      <c r="M5" s="515"/>
      <c r="N5" s="516"/>
      <c r="O5" s="538"/>
      <c r="P5" s="518"/>
      <c r="Q5" s="518"/>
      <c r="R5" s="518"/>
      <c r="S5" s="518"/>
      <c r="T5" s="519"/>
      <c r="V5" s="25"/>
      <c r="W5" s="25"/>
      <c r="X5" s="25"/>
      <c r="Y5" s="27"/>
    </row>
    <row r="6" spans="1:26" ht="22.7" customHeight="1">
      <c r="A6" s="509" t="s">
        <v>28</v>
      </c>
      <c r="B6" s="510"/>
      <c r="C6" s="510"/>
      <c r="D6" s="510"/>
      <c r="E6" s="510"/>
      <c r="F6" s="511"/>
      <c r="G6" s="512"/>
      <c r="H6" s="512"/>
      <c r="I6" s="512"/>
      <c r="J6" s="512"/>
      <c r="K6" s="513"/>
      <c r="L6" s="514" t="s">
        <v>22</v>
      </c>
      <c r="M6" s="515"/>
      <c r="N6" s="516"/>
      <c r="O6" s="517"/>
      <c r="P6" s="518"/>
      <c r="Q6" s="518"/>
      <c r="R6" s="518"/>
      <c r="S6" s="518"/>
      <c r="T6" s="519"/>
      <c r="V6" s="23"/>
      <c r="W6" s="23"/>
      <c r="X6" s="25"/>
      <c r="Y6" s="27"/>
    </row>
    <row r="7" spans="1:26" ht="22.7" customHeight="1">
      <c r="A7" s="509" t="s">
        <v>43</v>
      </c>
      <c r="B7" s="510"/>
      <c r="C7" s="510"/>
      <c r="D7" s="510"/>
      <c r="E7" s="510"/>
      <c r="F7" s="520" t="s">
        <v>166</v>
      </c>
      <c r="G7" s="521"/>
      <c r="H7" s="522"/>
      <c r="I7" s="523"/>
      <c r="J7" s="15" t="s">
        <v>167</v>
      </c>
      <c r="K7" s="14"/>
      <c r="L7" s="16"/>
      <c r="M7" s="17"/>
      <c r="N7" s="17"/>
      <c r="O7" s="19"/>
      <c r="P7" s="19"/>
      <c r="Q7" s="19"/>
      <c r="R7" s="19"/>
      <c r="S7" s="19"/>
      <c r="T7" s="19"/>
      <c r="V7" s="23"/>
      <c r="W7" s="23"/>
      <c r="X7" s="25"/>
      <c r="Y7" s="27"/>
    </row>
    <row r="8" spans="1:26" ht="18" customHeight="1"/>
    <row r="9" spans="1:26" ht="22.7" customHeight="1">
      <c r="A9" s="1" t="s">
        <v>42</v>
      </c>
      <c r="U9" s="18"/>
      <c r="W9" s="18"/>
      <c r="Y9" s="18" t="s">
        <v>23</v>
      </c>
    </row>
    <row r="10" spans="1:26" ht="41.25" customHeight="1">
      <c r="A10" s="524" t="s">
        <v>7</v>
      </c>
      <c r="B10" s="524"/>
      <c r="C10" s="525"/>
      <c r="D10" s="525"/>
      <c r="E10" s="525"/>
      <c r="F10" s="525"/>
      <c r="G10" s="525"/>
      <c r="H10" s="525"/>
      <c r="I10" s="525"/>
      <c r="J10" s="526" t="s">
        <v>2</v>
      </c>
      <c r="K10" s="527"/>
      <c r="L10" s="528" t="s">
        <v>46</v>
      </c>
      <c r="M10" s="527"/>
      <c r="N10" s="528" t="s">
        <v>80</v>
      </c>
      <c r="O10" s="527"/>
      <c r="P10" s="528" t="s">
        <v>81</v>
      </c>
      <c r="Q10" s="527"/>
      <c r="R10" s="526" t="s">
        <v>9</v>
      </c>
      <c r="S10" s="527"/>
      <c r="T10" s="528" t="s">
        <v>82</v>
      </c>
      <c r="U10" s="527"/>
      <c r="V10" s="503" t="s">
        <v>29</v>
      </c>
      <c r="W10" s="504"/>
      <c r="X10" s="503" t="s">
        <v>30</v>
      </c>
      <c r="Y10" s="504"/>
    </row>
    <row r="11" spans="1:26" ht="24" customHeight="1">
      <c r="A11" s="505" t="s">
        <v>384</v>
      </c>
      <c r="B11" s="506"/>
      <c r="C11" s="506"/>
      <c r="D11" s="507"/>
      <c r="E11" s="507"/>
      <c r="F11" s="507"/>
      <c r="G11" s="507"/>
      <c r="H11" s="507"/>
      <c r="I11" s="508"/>
      <c r="J11" s="487"/>
      <c r="K11" s="488"/>
      <c r="L11" s="487"/>
      <c r="M11" s="488"/>
      <c r="N11" s="487"/>
      <c r="O11" s="488"/>
      <c r="P11" s="487"/>
      <c r="Q11" s="488"/>
      <c r="R11" s="487"/>
      <c r="S11" s="488"/>
      <c r="T11" s="487"/>
      <c r="U11" s="488"/>
      <c r="V11" s="487"/>
      <c r="W11" s="488"/>
      <c r="X11" s="489">
        <f t="shared" ref="X11:X21" si="0">SUM(J11:W11)</f>
        <v>0</v>
      </c>
      <c r="Y11" s="490"/>
      <c r="Z11" s="1" t="s">
        <v>52</v>
      </c>
    </row>
    <row r="12" spans="1:26" ht="24" customHeight="1">
      <c r="A12" s="431" t="s">
        <v>32</v>
      </c>
      <c r="B12" s="496" t="s">
        <v>385</v>
      </c>
      <c r="C12" s="497"/>
      <c r="D12" s="497"/>
      <c r="E12" s="497"/>
      <c r="F12" s="497"/>
      <c r="G12" s="497"/>
      <c r="H12" s="497"/>
      <c r="I12" s="498"/>
      <c r="J12" s="499"/>
      <c r="K12" s="500"/>
      <c r="L12" s="499"/>
      <c r="M12" s="500"/>
      <c r="N12" s="499"/>
      <c r="O12" s="500"/>
      <c r="P12" s="499"/>
      <c r="Q12" s="500"/>
      <c r="R12" s="499"/>
      <c r="S12" s="500"/>
      <c r="T12" s="499"/>
      <c r="U12" s="500"/>
      <c r="V12" s="499"/>
      <c r="W12" s="500"/>
      <c r="X12" s="501">
        <f t="shared" si="0"/>
        <v>0</v>
      </c>
      <c r="Y12" s="502"/>
    </row>
    <row r="13" spans="1:26" ht="24" customHeight="1">
      <c r="A13" s="432"/>
      <c r="B13" s="491" t="s">
        <v>386</v>
      </c>
      <c r="C13" s="450"/>
      <c r="D13" s="450"/>
      <c r="E13" s="450"/>
      <c r="F13" s="450"/>
      <c r="G13" s="450"/>
      <c r="H13" s="450"/>
      <c r="I13" s="451"/>
      <c r="J13" s="492"/>
      <c r="K13" s="493"/>
      <c r="L13" s="492"/>
      <c r="M13" s="493"/>
      <c r="N13" s="492"/>
      <c r="O13" s="493"/>
      <c r="P13" s="492"/>
      <c r="Q13" s="493"/>
      <c r="R13" s="492"/>
      <c r="S13" s="493"/>
      <c r="T13" s="492"/>
      <c r="U13" s="493"/>
      <c r="V13" s="492"/>
      <c r="W13" s="493"/>
      <c r="X13" s="494">
        <f t="shared" si="0"/>
        <v>0</v>
      </c>
      <c r="Y13" s="495"/>
    </row>
    <row r="14" spans="1:26" ht="24" customHeight="1">
      <c r="A14" s="433" t="s">
        <v>17</v>
      </c>
      <c r="B14" s="484" t="s">
        <v>387</v>
      </c>
      <c r="C14" s="485"/>
      <c r="D14" s="485"/>
      <c r="E14" s="485"/>
      <c r="F14" s="485"/>
      <c r="G14" s="485"/>
      <c r="H14" s="485"/>
      <c r="I14" s="486"/>
      <c r="J14" s="487"/>
      <c r="K14" s="488"/>
      <c r="L14" s="487"/>
      <c r="M14" s="488"/>
      <c r="N14" s="487"/>
      <c r="O14" s="488"/>
      <c r="P14" s="487"/>
      <c r="Q14" s="488"/>
      <c r="R14" s="487"/>
      <c r="S14" s="488"/>
      <c r="T14" s="487"/>
      <c r="U14" s="488"/>
      <c r="V14" s="487"/>
      <c r="W14" s="488"/>
      <c r="X14" s="489">
        <f t="shared" si="0"/>
        <v>0</v>
      </c>
      <c r="Y14" s="490"/>
    </row>
    <row r="15" spans="1:26" ht="24" customHeight="1">
      <c r="A15" s="434"/>
      <c r="B15" s="477" t="s">
        <v>388</v>
      </c>
      <c r="C15" s="478"/>
      <c r="D15" s="478"/>
      <c r="E15" s="478"/>
      <c r="F15" s="478"/>
      <c r="G15" s="478"/>
      <c r="H15" s="478"/>
      <c r="I15" s="479"/>
      <c r="J15" s="480"/>
      <c r="K15" s="481"/>
      <c r="L15" s="480"/>
      <c r="M15" s="481"/>
      <c r="N15" s="480"/>
      <c r="O15" s="481"/>
      <c r="P15" s="480"/>
      <c r="Q15" s="481"/>
      <c r="R15" s="480"/>
      <c r="S15" s="481"/>
      <c r="T15" s="480"/>
      <c r="U15" s="481"/>
      <c r="V15" s="480"/>
      <c r="W15" s="481"/>
      <c r="X15" s="482">
        <f t="shared" si="0"/>
        <v>0</v>
      </c>
      <c r="Y15" s="483"/>
    </row>
    <row r="16" spans="1:26" ht="24" customHeight="1">
      <c r="A16" s="435" t="s">
        <v>389</v>
      </c>
      <c r="B16" s="436"/>
      <c r="C16" s="471" t="s">
        <v>390</v>
      </c>
      <c r="D16" s="472"/>
      <c r="E16" s="472"/>
      <c r="F16" s="472"/>
      <c r="G16" s="472"/>
      <c r="H16" s="472"/>
      <c r="I16" s="473"/>
      <c r="J16" s="474">
        <f>J11-J12-J13+J14+J15</f>
        <v>0</v>
      </c>
      <c r="K16" s="475"/>
      <c r="L16" s="474">
        <f>L11-L12-L13+L14+L15</f>
        <v>0</v>
      </c>
      <c r="M16" s="475"/>
      <c r="N16" s="474">
        <f>N11-N12-N13+N14+N15</f>
        <v>0</v>
      </c>
      <c r="O16" s="475"/>
      <c r="P16" s="474">
        <f>P11-P12-P13+P14+P15</f>
        <v>0</v>
      </c>
      <c r="Q16" s="475"/>
      <c r="R16" s="474">
        <f>R11-R12-R13+R14+R15</f>
        <v>0</v>
      </c>
      <c r="S16" s="475"/>
      <c r="T16" s="474">
        <f>T11-T12-T13+T14+T15</f>
        <v>0</v>
      </c>
      <c r="U16" s="475"/>
      <c r="V16" s="474">
        <f>V11-V12-V13+V14+V15</f>
        <v>0</v>
      </c>
      <c r="W16" s="475"/>
      <c r="X16" s="474">
        <f t="shared" si="0"/>
        <v>0</v>
      </c>
      <c r="Y16" s="476"/>
    </row>
    <row r="17" spans="1:28" ht="24" customHeight="1">
      <c r="A17" s="437"/>
      <c r="B17" s="438"/>
      <c r="C17" s="441" t="s">
        <v>32</v>
      </c>
      <c r="D17" s="456" t="s">
        <v>68</v>
      </c>
      <c r="E17" s="457"/>
      <c r="F17" s="457"/>
      <c r="G17" s="457"/>
      <c r="H17" s="457"/>
      <c r="I17" s="458"/>
      <c r="J17" s="467"/>
      <c r="K17" s="468"/>
      <c r="L17" s="467"/>
      <c r="M17" s="468"/>
      <c r="N17" s="467"/>
      <c r="O17" s="468"/>
      <c r="P17" s="467"/>
      <c r="Q17" s="468"/>
      <c r="R17" s="467"/>
      <c r="S17" s="468"/>
      <c r="T17" s="467"/>
      <c r="U17" s="468"/>
      <c r="V17" s="467"/>
      <c r="W17" s="468"/>
      <c r="X17" s="469">
        <f t="shared" si="0"/>
        <v>0</v>
      </c>
      <c r="Y17" s="470"/>
    </row>
    <row r="18" spans="1:28" ht="24" customHeight="1">
      <c r="A18" s="437"/>
      <c r="B18" s="438"/>
      <c r="C18" s="441"/>
      <c r="D18" s="449" t="s">
        <v>168</v>
      </c>
      <c r="E18" s="450"/>
      <c r="F18" s="450"/>
      <c r="G18" s="450"/>
      <c r="H18" s="450"/>
      <c r="I18" s="451"/>
      <c r="J18" s="463"/>
      <c r="K18" s="464"/>
      <c r="L18" s="463"/>
      <c r="M18" s="464"/>
      <c r="N18" s="463"/>
      <c r="O18" s="464"/>
      <c r="P18" s="463"/>
      <c r="Q18" s="464"/>
      <c r="R18" s="463"/>
      <c r="S18" s="464"/>
      <c r="T18" s="463"/>
      <c r="U18" s="464"/>
      <c r="V18" s="463"/>
      <c r="W18" s="464"/>
      <c r="X18" s="465">
        <f t="shared" si="0"/>
        <v>0</v>
      </c>
      <c r="Y18" s="466"/>
    </row>
    <row r="19" spans="1:28" ht="24" customHeight="1">
      <c r="A19" s="437"/>
      <c r="B19" s="438"/>
      <c r="C19" s="441" t="s">
        <v>17</v>
      </c>
      <c r="D19" s="456" t="s">
        <v>70</v>
      </c>
      <c r="E19" s="457"/>
      <c r="F19" s="457"/>
      <c r="G19" s="457"/>
      <c r="H19" s="457"/>
      <c r="I19" s="458"/>
      <c r="J19" s="459"/>
      <c r="K19" s="460"/>
      <c r="L19" s="459"/>
      <c r="M19" s="460"/>
      <c r="N19" s="459"/>
      <c r="O19" s="460"/>
      <c r="P19" s="459"/>
      <c r="Q19" s="460"/>
      <c r="R19" s="459"/>
      <c r="S19" s="460"/>
      <c r="T19" s="459"/>
      <c r="U19" s="460"/>
      <c r="V19" s="459"/>
      <c r="W19" s="460"/>
      <c r="X19" s="461">
        <f t="shared" si="0"/>
        <v>0</v>
      </c>
      <c r="Y19" s="462"/>
    </row>
    <row r="20" spans="1:28" ht="24" customHeight="1">
      <c r="A20" s="439"/>
      <c r="B20" s="440"/>
      <c r="C20" s="442"/>
      <c r="D20" s="449" t="s">
        <v>86</v>
      </c>
      <c r="E20" s="450"/>
      <c r="F20" s="450"/>
      <c r="G20" s="450"/>
      <c r="H20" s="450"/>
      <c r="I20" s="451"/>
      <c r="J20" s="452"/>
      <c r="K20" s="453"/>
      <c r="L20" s="452"/>
      <c r="M20" s="453"/>
      <c r="N20" s="452"/>
      <c r="O20" s="453"/>
      <c r="P20" s="452"/>
      <c r="Q20" s="453"/>
      <c r="R20" s="452"/>
      <c r="S20" s="453"/>
      <c r="T20" s="452"/>
      <c r="U20" s="453"/>
      <c r="V20" s="452"/>
      <c r="W20" s="453"/>
      <c r="X20" s="454">
        <f t="shared" si="0"/>
        <v>0</v>
      </c>
      <c r="Y20" s="455"/>
      <c r="AA20" s="28"/>
      <c r="AB20" s="29"/>
    </row>
    <row r="21" spans="1:28" ht="24" customHeight="1">
      <c r="A21" s="443" t="s">
        <v>368</v>
      </c>
      <c r="B21" s="443"/>
      <c r="C21" s="444"/>
      <c r="D21" s="444"/>
      <c r="E21" s="444"/>
      <c r="F21" s="444"/>
      <c r="G21" s="444"/>
      <c r="H21" s="445"/>
      <c r="I21" s="445"/>
      <c r="J21" s="446">
        <f>J16-J17-J18+J19+J20</f>
        <v>0</v>
      </c>
      <c r="K21" s="447"/>
      <c r="L21" s="446">
        <f>L16-L17-L18+L19+L20</f>
        <v>0</v>
      </c>
      <c r="M21" s="447"/>
      <c r="N21" s="446">
        <f>N16-N17-N18+N19+N20</f>
        <v>0</v>
      </c>
      <c r="O21" s="447"/>
      <c r="P21" s="446">
        <f>P16-P17-P18+P19+P20</f>
        <v>0</v>
      </c>
      <c r="Q21" s="447"/>
      <c r="R21" s="446">
        <f>R16-R17-R18+R19+R20</f>
        <v>0</v>
      </c>
      <c r="S21" s="447"/>
      <c r="T21" s="446">
        <f>T16-T17-T18+T19+T20</f>
        <v>0</v>
      </c>
      <c r="U21" s="447"/>
      <c r="V21" s="446">
        <f>V16-V17-V18+V19+V20</f>
        <v>0</v>
      </c>
      <c r="W21" s="447"/>
      <c r="X21" s="446">
        <f t="shared" si="0"/>
        <v>0</v>
      </c>
      <c r="Y21" s="448"/>
      <c r="AA21" s="28"/>
      <c r="AB21" s="30"/>
    </row>
    <row r="22" spans="1:28" s="2" customFormat="1" ht="15.95" customHeight="1">
      <c r="A22" s="7" t="s">
        <v>78</v>
      </c>
      <c r="B22" s="9"/>
      <c r="D22" s="11"/>
      <c r="E22" s="11"/>
      <c r="F22" s="8"/>
      <c r="G22" s="8"/>
      <c r="H22" s="8"/>
      <c r="I22" s="8"/>
      <c r="J22" s="8"/>
      <c r="K22" s="8"/>
      <c r="L22" s="8"/>
      <c r="M22" s="8"/>
      <c r="N22" s="8"/>
      <c r="O22" s="8"/>
      <c r="P22" s="8"/>
      <c r="Q22" s="8"/>
      <c r="R22" s="8"/>
      <c r="S22" s="8"/>
      <c r="T22" s="8"/>
      <c r="U22" s="8"/>
      <c r="V22" s="428"/>
      <c r="W22" s="429"/>
      <c r="X22" s="430"/>
      <c r="Y22" s="430"/>
    </row>
    <row r="23" spans="1:28" s="2" customFormat="1" ht="15.95" customHeight="1">
      <c r="A23" s="7" t="s">
        <v>76</v>
      </c>
      <c r="B23" s="9"/>
      <c r="D23" s="11"/>
      <c r="E23" s="11"/>
      <c r="F23" s="8"/>
      <c r="G23" s="8"/>
      <c r="H23" s="8"/>
      <c r="I23" s="8"/>
      <c r="J23" s="8"/>
      <c r="K23" s="8"/>
      <c r="L23" s="8"/>
      <c r="M23" s="8"/>
      <c r="N23" s="8"/>
      <c r="O23" s="8"/>
      <c r="P23" s="8"/>
      <c r="Q23" s="8"/>
      <c r="R23" s="8"/>
      <c r="S23" s="8"/>
      <c r="T23" s="8"/>
      <c r="U23" s="8"/>
      <c r="V23" s="428"/>
      <c r="W23" s="429"/>
      <c r="X23" s="430"/>
      <c r="Y23" s="430"/>
    </row>
    <row r="24" spans="1:28" s="2" customFormat="1" ht="15.95" customHeight="1">
      <c r="A24" s="418" t="s">
        <v>376</v>
      </c>
      <c r="B24" s="419"/>
      <c r="D24" s="11"/>
      <c r="E24" s="11"/>
      <c r="F24" s="8"/>
      <c r="G24" s="8"/>
      <c r="H24" s="8"/>
      <c r="I24" s="8"/>
      <c r="J24" s="8"/>
      <c r="K24" s="8"/>
      <c r="L24" s="8"/>
      <c r="M24" s="8"/>
      <c r="N24" s="8"/>
      <c r="O24" s="8"/>
      <c r="P24" s="8"/>
      <c r="Q24" s="8"/>
      <c r="R24" s="8"/>
      <c r="S24" s="8"/>
      <c r="T24" s="8"/>
      <c r="U24" s="8"/>
      <c r="V24" s="8"/>
      <c r="W24" s="8"/>
      <c r="X24" s="8"/>
    </row>
    <row r="25" spans="1:28" s="2" customFormat="1" ht="15.95" customHeight="1">
      <c r="A25" s="420"/>
      <c r="B25" s="421" t="s">
        <v>377</v>
      </c>
      <c r="D25" s="11"/>
      <c r="E25" s="11"/>
      <c r="F25" s="8"/>
      <c r="G25" s="8"/>
      <c r="H25" s="8"/>
      <c r="I25" s="8"/>
      <c r="J25" s="8"/>
      <c r="K25" s="8"/>
      <c r="L25" s="8"/>
      <c r="M25" s="8"/>
      <c r="N25" s="8"/>
      <c r="O25" s="8"/>
      <c r="P25" s="8"/>
      <c r="Q25" s="8"/>
      <c r="R25" s="8"/>
      <c r="S25" s="8"/>
      <c r="T25" s="8"/>
      <c r="U25" s="8"/>
      <c r="V25" s="8"/>
      <c r="W25" s="8"/>
      <c r="X25" s="8"/>
    </row>
    <row r="26" spans="1:28" s="2" customFormat="1" ht="20.100000000000001" customHeight="1">
      <c r="A26" s="8"/>
      <c r="B26" s="8"/>
      <c r="C26" s="10"/>
      <c r="D26" s="10"/>
      <c r="E26" s="11"/>
      <c r="F26" s="8"/>
      <c r="G26" s="8"/>
      <c r="H26" s="8"/>
      <c r="I26" s="8"/>
      <c r="J26" s="8"/>
      <c r="K26" s="8"/>
      <c r="L26" s="8"/>
      <c r="M26" s="8"/>
      <c r="N26" s="8"/>
      <c r="O26" s="8"/>
      <c r="P26" s="8"/>
      <c r="Q26" s="8"/>
      <c r="R26" s="8"/>
      <c r="S26" s="8"/>
      <c r="T26" s="8"/>
      <c r="U26" s="8"/>
      <c r="V26" s="8"/>
      <c r="W26" s="8"/>
      <c r="X26" s="8"/>
    </row>
    <row r="27" spans="1:28" s="2" customFormat="1" ht="20.100000000000001" customHeight="1">
      <c r="A27" s="8"/>
      <c r="B27" s="8"/>
      <c r="C27" s="10"/>
      <c r="D27" s="10"/>
      <c r="E27" s="8"/>
      <c r="F27" s="8"/>
      <c r="G27" s="8"/>
      <c r="H27" s="8"/>
      <c r="I27" s="8"/>
      <c r="J27" s="8"/>
      <c r="K27" s="8"/>
      <c r="L27" s="8"/>
      <c r="M27" s="8"/>
      <c r="N27" s="8"/>
      <c r="O27" s="8"/>
      <c r="P27" s="8"/>
      <c r="Q27" s="8"/>
      <c r="R27" s="8"/>
      <c r="S27" s="8"/>
      <c r="T27" s="8"/>
      <c r="U27" s="8"/>
      <c r="V27" s="8"/>
      <c r="W27" s="8"/>
      <c r="X27" s="8"/>
    </row>
  </sheetData>
  <mergeCells count="135">
    <mergeCell ref="A1:G1"/>
    <mergeCell ref="R2:T2"/>
    <mergeCell ref="V2:Y2"/>
    <mergeCell ref="A4:E4"/>
    <mergeCell ref="F4:K4"/>
    <mergeCell ref="L4:N4"/>
    <mergeCell ref="O4:T4"/>
    <mergeCell ref="A5:E5"/>
    <mergeCell ref="F5:K5"/>
    <mergeCell ref="L5:N5"/>
    <mergeCell ref="O5:T5"/>
    <mergeCell ref="A6:E6"/>
    <mergeCell ref="F6:K6"/>
    <mergeCell ref="L6:N6"/>
    <mergeCell ref="O6:T6"/>
    <mergeCell ref="A7:E7"/>
    <mergeCell ref="F7:G7"/>
    <mergeCell ref="H7:I7"/>
    <mergeCell ref="A10:I10"/>
    <mergeCell ref="J10:K10"/>
    <mergeCell ref="L10:M10"/>
    <mergeCell ref="N10:O10"/>
    <mergeCell ref="P10:Q10"/>
    <mergeCell ref="R10:S10"/>
    <mergeCell ref="T10:U10"/>
    <mergeCell ref="V10:W10"/>
    <mergeCell ref="X10:Y10"/>
    <mergeCell ref="A11:I11"/>
    <mergeCell ref="J11:K11"/>
    <mergeCell ref="L11:M11"/>
    <mergeCell ref="N11:O11"/>
    <mergeCell ref="P11:Q11"/>
    <mergeCell ref="R11:S11"/>
    <mergeCell ref="T11:U11"/>
    <mergeCell ref="V11:W11"/>
    <mergeCell ref="X11:Y11"/>
    <mergeCell ref="B12:I12"/>
    <mergeCell ref="J12:K12"/>
    <mergeCell ref="L12:M12"/>
    <mergeCell ref="N12:O12"/>
    <mergeCell ref="P12:Q12"/>
    <mergeCell ref="R12:S12"/>
    <mergeCell ref="T12:U12"/>
    <mergeCell ref="V12:W12"/>
    <mergeCell ref="X12:Y12"/>
    <mergeCell ref="B13:I13"/>
    <mergeCell ref="J13:K13"/>
    <mergeCell ref="L13:M13"/>
    <mergeCell ref="N13:O13"/>
    <mergeCell ref="P13:Q13"/>
    <mergeCell ref="R13:S13"/>
    <mergeCell ref="T13:U13"/>
    <mergeCell ref="V13:W13"/>
    <mergeCell ref="X13:Y13"/>
    <mergeCell ref="B14:I14"/>
    <mergeCell ref="J14:K14"/>
    <mergeCell ref="L14:M14"/>
    <mergeCell ref="N14:O14"/>
    <mergeCell ref="P14:Q14"/>
    <mergeCell ref="R14:S14"/>
    <mergeCell ref="T14:U14"/>
    <mergeCell ref="V14:W14"/>
    <mergeCell ref="X14:Y14"/>
    <mergeCell ref="B15:I15"/>
    <mergeCell ref="J15:K15"/>
    <mergeCell ref="L15:M15"/>
    <mergeCell ref="N15:O15"/>
    <mergeCell ref="P15:Q15"/>
    <mergeCell ref="R15:S15"/>
    <mergeCell ref="T15:U15"/>
    <mergeCell ref="V15:W15"/>
    <mergeCell ref="X15:Y15"/>
    <mergeCell ref="C16:I16"/>
    <mergeCell ref="J16:K16"/>
    <mergeCell ref="L16:M16"/>
    <mergeCell ref="N16:O16"/>
    <mergeCell ref="P16:Q16"/>
    <mergeCell ref="R16:S16"/>
    <mergeCell ref="T16:U16"/>
    <mergeCell ref="V16:W16"/>
    <mergeCell ref="X16:Y16"/>
    <mergeCell ref="D17:I17"/>
    <mergeCell ref="J17:K17"/>
    <mergeCell ref="L17:M17"/>
    <mergeCell ref="N17:O17"/>
    <mergeCell ref="P17:Q17"/>
    <mergeCell ref="R17:S17"/>
    <mergeCell ref="T17:U17"/>
    <mergeCell ref="V17:W17"/>
    <mergeCell ref="X17:Y17"/>
    <mergeCell ref="D18:I18"/>
    <mergeCell ref="J18:K18"/>
    <mergeCell ref="L18:M18"/>
    <mergeCell ref="N18:O18"/>
    <mergeCell ref="P18:Q18"/>
    <mergeCell ref="R18:S18"/>
    <mergeCell ref="T18:U18"/>
    <mergeCell ref="V18:W18"/>
    <mergeCell ref="X18:Y18"/>
    <mergeCell ref="T20:U20"/>
    <mergeCell ref="V20:W20"/>
    <mergeCell ref="X20:Y20"/>
    <mergeCell ref="D19:I19"/>
    <mergeCell ref="J19:K19"/>
    <mergeCell ref="L19:M19"/>
    <mergeCell ref="N19:O19"/>
    <mergeCell ref="P19:Q19"/>
    <mergeCell ref="R19:S19"/>
    <mergeCell ref="T19:U19"/>
    <mergeCell ref="V19:W19"/>
    <mergeCell ref="X19:Y19"/>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s>
  <phoneticPr fontId="6"/>
  <pageMargins left="0.78740157480314965" right="0.39370078740157483" top="0.59055118110236227" bottom="0.39370078740157483" header="0" footer="0.19685039370078741"/>
  <pageSetup paperSize="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161</v>
      </c>
      <c r="E1" s="544" t="s">
        <v>191</v>
      </c>
      <c r="F1" s="545"/>
      <c r="G1" s="545"/>
      <c r="H1" s="545"/>
      <c r="I1" s="545"/>
    </row>
    <row r="2" spans="1:10" ht="20.25" customHeight="1">
      <c r="E2" s="546"/>
      <c r="F2" s="546"/>
      <c r="G2" s="546"/>
      <c r="H2" s="546"/>
      <c r="I2" s="546"/>
      <c r="J2" s="1" t="s">
        <v>170</v>
      </c>
    </row>
    <row r="3" spans="1:10" ht="41.25" customHeight="1">
      <c r="A3" s="41" t="s">
        <v>171</v>
      </c>
      <c r="B3" s="16" t="s">
        <v>10</v>
      </c>
      <c r="C3" s="46" t="s">
        <v>24</v>
      </c>
      <c r="D3" s="16" t="s">
        <v>15</v>
      </c>
      <c r="E3" s="46" t="s">
        <v>8</v>
      </c>
      <c r="F3" s="49" t="s">
        <v>13</v>
      </c>
      <c r="G3" s="542" t="s">
        <v>172</v>
      </c>
      <c r="H3" s="543"/>
      <c r="I3" s="49" t="s">
        <v>173</v>
      </c>
    </row>
    <row r="4" spans="1:10" ht="27" customHeight="1">
      <c r="A4" s="42">
        <v>1</v>
      </c>
      <c r="B4" s="6"/>
      <c r="C4" s="20"/>
      <c r="D4" s="6"/>
      <c r="E4" s="6"/>
      <c r="F4" s="6"/>
      <c r="G4" s="22"/>
      <c r="H4" s="51"/>
      <c r="I4" s="32"/>
    </row>
    <row r="5" spans="1:10" ht="27" customHeight="1">
      <c r="A5" s="42">
        <f t="shared" ref="A5:A53" si="0">A4+1</f>
        <v>2</v>
      </c>
      <c r="B5" s="6"/>
      <c r="C5" s="20"/>
      <c r="D5" s="6"/>
      <c r="E5" s="6"/>
      <c r="F5" s="6"/>
      <c r="G5" s="22"/>
      <c r="H5" s="51"/>
      <c r="I5" s="20"/>
    </row>
    <row r="6" spans="1:10" ht="27" customHeight="1">
      <c r="A6" s="42">
        <f t="shared" si="0"/>
        <v>3</v>
      </c>
      <c r="B6" s="6"/>
      <c r="C6" s="20"/>
      <c r="D6" s="6"/>
      <c r="E6" s="6"/>
      <c r="F6" s="6"/>
      <c r="G6" s="22"/>
      <c r="H6" s="51"/>
      <c r="I6" s="20"/>
    </row>
    <row r="7" spans="1:10" ht="27" customHeight="1">
      <c r="A7" s="42">
        <f t="shared" si="0"/>
        <v>4</v>
      </c>
      <c r="B7" s="6"/>
      <c r="C7" s="20"/>
      <c r="D7" s="6"/>
      <c r="E7" s="6"/>
      <c r="F7" s="6"/>
      <c r="G7" s="22"/>
      <c r="H7" s="51"/>
      <c r="I7" s="20"/>
    </row>
    <row r="8" spans="1:10" ht="27" customHeight="1">
      <c r="A8" s="42">
        <f t="shared" si="0"/>
        <v>5</v>
      </c>
      <c r="B8" s="6"/>
      <c r="C8" s="20"/>
      <c r="D8" s="6"/>
      <c r="E8" s="6"/>
      <c r="F8" s="6"/>
      <c r="G8" s="22"/>
      <c r="H8" s="51"/>
      <c r="I8" s="20"/>
    </row>
    <row r="9" spans="1:10" ht="27" customHeight="1">
      <c r="A9" s="42">
        <f t="shared" si="0"/>
        <v>6</v>
      </c>
      <c r="B9" s="6"/>
      <c r="C9" s="20"/>
      <c r="D9" s="6"/>
      <c r="E9" s="6"/>
      <c r="F9" s="6"/>
      <c r="G9" s="22"/>
      <c r="H9" s="51"/>
      <c r="I9" s="20"/>
    </row>
    <row r="10" spans="1:10" ht="27" customHeight="1">
      <c r="A10" s="42">
        <f t="shared" si="0"/>
        <v>7</v>
      </c>
      <c r="B10" s="6"/>
      <c r="C10" s="20"/>
      <c r="D10" s="6"/>
      <c r="E10" s="6"/>
      <c r="F10" s="6"/>
      <c r="G10" s="22"/>
      <c r="H10" s="51"/>
      <c r="I10" s="20"/>
    </row>
    <row r="11" spans="1:10" ht="27" customHeight="1">
      <c r="A11" s="42">
        <f t="shared" si="0"/>
        <v>8</v>
      </c>
      <c r="B11" s="6"/>
      <c r="C11" s="20"/>
      <c r="D11" s="6"/>
      <c r="E11" s="6"/>
      <c r="F11" s="6"/>
      <c r="G11" s="22"/>
      <c r="H11" s="51"/>
      <c r="I11" s="20"/>
    </row>
    <row r="12" spans="1:10" ht="27" customHeight="1">
      <c r="A12" s="42">
        <f t="shared" si="0"/>
        <v>9</v>
      </c>
      <c r="B12" s="6"/>
      <c r="C12" s="20"/>
      <c r="D12" s="6"/>
      <c r="E12" s="6"/>
      <c r="F12" s="6"/>
      <c r="G12" s="22"/>
      <c r="H12" s="51"/>
      <c r="I12" s="20"/>
    </row>
    <row r="13" spans="1:10" ht="27" customHeight="1">
      <c r="A13" s="42">
        <f t="shared" si="0"/>
        <v>10</v>
      </c>
      <c r="B13" s="6"/>
      <c r="C13" s="20"/>
      <c r="D13" s="6"/>
      <c r="E13" s="6"/>
      <c r="F13" s="6"/>
      <c r="G13" s="22"/>
      <c r="H13" s="51"/>
      <c r="I13" s="20"/>
    </row>
    <row r="14" spans="1:10" ht="27" customHeight="1">
      <c r="A14" s="42">
        <f t="shared" si="0"/>
        <v>11</v>
      </c>
      <c r="B14" s="6"/>
      <c r="C14" s="20"/>
      <c r="D14" s="6"/>
      <c r="E14" s="6"/>
      <c r="F14" s="6"/>
      <c r="G14" s="22"/>
      <c r="H14" s="51"/>
      <c r="I14" s="20"/>
    </row>
    <row r="15" spans="1:10" ht="27" customHeight="1">
      <c r="A15" s="42">
        <f t="shared" si="0"/>
        <v>12</v>
      </c>
      <c r="B15" s="6"/>
      <c r="C15" s="20"/>
      <c r="D15" s="6"/>
      <c r="E15" s="6"/>
      <c r="F15" s="6"/>
      <c r="G15" s="22"/>
      <c r="H15" s="51"/>
      <c r="I15" s="20"/>
    </row>
    <row r="16" spans="1:10" ht="27" customHeight="1">
      <c r="A16" s="42">
        <f t="shared" si="0"/>
        <v>13</v>
      </c>
      <c r="B16" s="6"/>
      <c r="C16" s="20"/>
      <c r="D16" s="6"/>
      <c r="E16" s="6"/>
      <c r="F16" s="6"/>
      <c r="G16" s="22"/>
      <c r="H16" s="51"/>
      <c r="I16" s="20"/>
    </row>
    <row r="17" spans="1:9" ht="27" customHeight="1">
      <c r="A17" s="42">
        <f t="shared" si="0"/>
        <v>14</v>
      </c>
      <c r="B17" s="6"/>
      <c r="C17" s="20"/>
      <c r="D17" s="6"/>
      <c r="E17" s="6"/>
      <c r="F17" s="6"/>
      <c r="G17" s="22"/>
      <c r="H17" s="51"/>
      <c r="I17" s="20"/>
    </row>
    <row r="18" spans="1:9" ht="27" customHeight="1">
      <c r="A18" s="42">
        <f t="shared" si="0"/>
        <v>15</v>
      </c>
      <c r="B18" s="6"/>
      <c r="C18" s="20"/>
      <c r="D18" s="6"/>
      <c r="E18" s="6"/>
      <c r="F18" s="6"/>
      <c r="G18" s="22"/>
      <c r="H18" s="51"/>
      <c r="I18" s="20"/>
    </row>
    <row r="19" spans="1:9" ht="27" customHeight="1">
      <c r="A19" s="42">
        <f t="shared" si="0"/>
        <v>16</v>
      </c>
      <c r="B19" s="6"/>
      <c r="C19" s="20"/>
      <c r="D19" s="6"/>
      <c r="E19" s="6"/>
      <c r="F19" s="6"/>
      <c r="G19" s="22"/>
      <c r="H19" s="51"/>
      <c r="I19" s="20"/>
    </row>
    <row r="20" spans="1:9" ht="27" customHeight="1">
      <c r="A20" s="42">
        <f t="shared" si="0"/>
        <v>17</v>
      </c>
      <c r="B20" s="6"/>
      <c r="C20" s="20"/>
      <c r="D20" s="6"/>
      <c r="E20" s="6"/>
      <c r="F20" s="6"/>
      <c r="G20" s="22"/>
      <c r="H20" s="51"/>
      <c r="I20" s="20"/>
    </row>
    <row r="21" spans="1:9" ht="27" customHeight="1">
      <c r="A21" s="42">
        <f t="shared" si="0"/>
        <v>18</v>
      </c>
      <c r="B21" s="6"/>
      <c r="C21" s="20"/>
      <c r="D21" s="6"/>
      <c r="E21" s="6"/>
      <c r="F21" s="6"/>
      <c r="G21" s="22"/>
      <c r="H21" s="51"/>
      <c r="I21" s="20"/>
    </row>
    <row r="22" spans="1:9" ht="27" customHeight="1">
      <c r="A22" s="42">
        <f t="shared" si="0"/>
        <v>19</v>
      </c>
      <c r="B22" s="6"/>
      <c r="C22" s="20"/>
      <c r="D22" s="6"/>
      <c r="E22" s="6"/>
      <c r="F22" s="6"/>
      <c r="G22" s="22"/>
      <c r="H22" s="51"/>
      <c r="I22" s="20"/>
    </row>
    <row r="23" spans="1:9" ht="27" customHeight="1">
      <c r="A23" s="42">
        <f t="shared" si="0"/>
        <v>20</v>
      </c>
      <c r="B23" s="6"/>
      <c r="C23" s="20"/>
      <c r="D23" s="6"/>
      <c r="E23" s="6"/>
      <c r="F23" s="6"/>
      <c r="G23" s="22"/>
      <c r="H23" s="51"/>
      <c r="I23" s="20"/>
    </row>
    <row r="24" spans="1:9" ht="27" customHeight="1">
      <c r="A24" s="42">
        <f t="shared" si="0"/>
        <v>21</v>
      </c>
      <c r="B24" s="6"/>
      <c r="C24" s="20"/>
      <c r="D24" s="6"/>
      <c r="E24" s="6"/>
      <c r="F24" s="6"/>
      <c r="G24" s="22"/>
      <c r="H24" s="51"/>
      <c r="I24" s="20"/>
    </row>
    <row r="25" spans="1:9" ht="27" customHeight="1">
      <c r="A25" s="42">
        <f t="shared" si="0"/>
        <v>22</v>
      </c>
      <c r="B25" s="6"/>
      <c r="C25" s="20"/>
      <c r="D25" s="6"/>
      <c r="E25" s="6"/>
      <c r="F25" s="6"/>
      <c r="G25" s="22"/>
      <c r="H25" s="51"/>
      <c r="I25" s="20"/>
    </row>
    <row r="26" spans="1:9" ht="27" customHeight="1">
      <c r="A26" s="42">
        <f t="shared" si="0"/>
        <v>23</v>
      </c>
      <c r="B26" s="6"/>
      <c r="C26" s="20"/>
      <c r="D26" s="6"/>
      <c r="E26" s="6"/>
      <c r="F26" s="6"/>
      <c r="G26" s="22"/>
      <c r="H26" s="51"/>
      <c r="I26" s="20"/>
    </row>
    <row r="27" spans="1:9" ht="27" customHeight="1">
      <c r="A27" s="42">
        <f t="shared" si="0"/>
        <v>24</v>
      </c>
      <c r="B27" s="6"/>
      <c r="C27" s="20"/>
      <c r="D27" s="6"/>
      <c r="E27" s="6"/>
      <c r="F27" s="6"/>
      <c r="G27" s="22"/>
      <c r="H27" s="51"/>
      <c r="I27" s="20"/>
    </row>
    <row r="28" spans="1:9" ht="27" customHeight="1">
      <c r="A28" s="42">
        <f t="shared" si="0"/>
        <v>25</v>
      </c>
      <c r="B28" s="6"/>
      <c r="C28" s="20"/>
      <c r="D28" s="6"/>
      <c r="E28" s="6"/>
      <c r="F28" s="6"/>
      <c r="G28" s="22"/>
      <c r="H28" s="51"/>
      <c r="I28" s="20"/>
    </row>
    <row r="29" spans="1:9" ht="27" customHeight="1">
      <c r="A29" s="42">
        <f t="shared" si="0"/>
        <v>26</v>
      </c>
      <c r="B29" s="6"/>
      <c r="C29" s="20"/>
      <c r="D29" s="6"/>
      <c r="E29" s="6"/>
      <c r="F29" s="6"/>
      <c r="G29" s="22"/>
      <c r="H29" s="51"/>
      <c r="I29" s="20"/>
    </row>
    <row r="30" spans="1:9" ht="27" customHeight="1">
      <c r="A30" s="42">
        <f t="shared" si="0"/>
        <v>27</v>
      </c>
      <c r="B30" s="6"/>
      <c r="C30" s="20"/>
      <c r="D30" s="6"/>
      <c r="E30" s="6"/>
      <c r="F30" s="6"/>
      <c r="G30" s="22"/>
      <c r="H30" s="51"/>
      <c r="I30" s="20"/>
    </row>
    <row r="31" spans="1:9" ht="27" customHeight="1">
      <c r="A31" s="42">
        <f t="shared" si="0"/>
        <v>28</v>
      </c>
      <c r="B31" s="6"/>
      <c r="C31" s="20"/>
      <c r="D31" s="6"/>
      <c r="E31" s="6"/>
      <c r="F31" s="6"/>
      <c r="G31" s="22"/>
      <c r="H31" s="51"/>
      <c r="I31" s="20"/>
    </row>
    <row r="32" spans="1:9" ht="27" customHeight="1">
      <c r="A32" s="42">
        <f t="shared" si="0"/>
        <v>29</v>
      </c>
      <c r="B32" s="6"/>
      <c r="C32" s="20"/>
      <c r="D32" s="6"/>
      <c r="E32" s="6"/>
      <c r="F32" s="6"/>
      <c r="G32" s="22"/>
      <c r="H32" s="51"/>
      <c r="I32" s="20"/>
    </row>
    <row r="33" spans="1:9" ht="27" customHeight="1">
      <c r="A33" s="42">
        <f t="shared" si="0"/>
        <v>30</v>
      </c>
      <c r="B33" s="6"/>
      <c r="C33" s="20"/>
      <c r="D33" s="6"/>
      <c r="E33" s="6"/>
      <c r="F33" s="6"/>
      <c r="G33" s="22"/>
      <c r="H33" s="51"/>
      <c r="I33" s="20"/>
    </row>
    <row r="34" spans="1:9" ht="27" customHeight="1">
      <c r="A34" s="42">
        <f t="shared" si="0"/>
        <v>31</v>
      </c>
      <c r="B34" s="6"/>
      <c r="C34" s="20"/>
      <c r="D34" s="6"/>
      <c r="E34" s="6"/>
      <c r="F34" s="6"/>
      <c r="G34" s="22"/>
      <c r="H34" s="51"/>
      <c r="I34" s="20"/>
    </row>
    <row r="35" spans="1:9" ht="27" customHeight="1">
      <c r="A35" s="42">
        <f t="shared" si="0"/>
        <v>32</v>
      </c>
      <c r="B35" s="6"/>
      <c r="C35" s="20"/>
      <c r="D35" s="6"/>
      <c r="E35" s="6"/>
      <c r="F35" s="6"/>
      <c r="G35" s="22"/>
      <c r="H35" s="51"/>
      <c r="I35" s="20"/>
    </row>
    <row r="36" spans="1:9" ht="27" customHeight="1">
      <c r="A36" s="42">
        <f t="shared" si="0"/>
        <v>33</v>
      </c>
      <c r="B36" s="6"/>
      <c r="C36" s="20"/>
      <c r="D36" s="6"/>
      <c r="E36" s="6"/>
      <c r="F36" s="6"/>
      <c r="G36" s="22"/>
      <c r="H36" s="51"/>
      <c r="I36" s="20"/>
    </row>
    <row r="37" spans="1:9" ht="27" customHeight="1">
      <c r="A37" s="42">
        <f t="shared" si="0"/>
        <v>34</v>
      </c>
      <c r="B37" s="6"/>
      <c r="C37" s="20"/>
      <c r="D37" s="6"/>
      <c r="E37" s="6"/>
      <c r="F37" s="6"/>
      <c r="G37" s="22"/>
      <c r="H37" s="51"/>
      <c r="I37" s="20"/>
    </row>
    <row r="38" spans="1:9" ht="27" customHeight="1">
      <c r="A38" s="42">
        <f t="shared" si="0"/>
        <v>35</v>
      </c>
      <c r="B38" s="6"/>
      <c r="C38" s="20"/>
      <c r="D38" s="6"/>
      <c r="E38" s="6"/>
      <c r="F38" s="6"/>
      <c r="G38" s="22"/>
      <c r="H38" s="51"/>
      <c r="I38" s="20"/>
    </row>
    <row r="39" spans="1:9" ht="27" customHeight="1">
      <c r="A39" s="42">
        <f t="shared" si="0"/>
        <v>36</v>
      </c>
      <c r="B39" s="6"/>
      <c r="C39" s="20"/>
      <c r="D39" s="6"/>
      <c r="E39" s="6"/>
      <c r="F39" s="6"/>
      <c r="G39" s="22"/>
      <c r="H39" s="51"/>
      <c r="I39" s="20"/>
    </row>
    <row r="40" spans="1:9" ht="27" customHeight="1">
      <c r="A40" s="42">
        <f t="shared" si="0"/>
        <v>37</v>
      </c>
      <c r="B40" s="6"/>
      <c r="C40" s="20"/>
      <c r="D40" s="6"/>
      <c r="E40" s="6"/>
      <c r="F40" s="6"/>
      <c r="G40" s="22"/>
      <c r="H40" s="51"/>
      <c r="I40" s="20"/>
    </row>
    <row r="41" spans="1:9" ht="27" customHeight="1">
      <c r="A41" s="42">
        <f t="shared" si="0"/>
        <v>38</v>
      </c>
      <c r="B41" s="6"/>
      <c r="C41" s="20"/>
      <c r="D41" s="6"/>
      <c r="E41" s="6"/>
      <c r="F41" s="6"/>
      <c r="G41" s="22"/>
      <c r="H41" s="51"/>
      <c r="I41" s="20"/>
    </row>
    <row r="42" spans="1:9" ht="27" customHeight="1">
      <c r="A42" s="42">
        <f t="shared" si="0"/>
        <v>39</v>
      </c>
      <c r="B42" s="6"/>
      <c r="C42" s="20"/>
      <c r="D42" s="6"/>
      <c r="E42" s="6"/>
      <c r="F42" s="6"/>
      <c r="G42" s="22"/>
      <c r="H42" s="51"/>
      <c r="I42" s="20"/>
    </row>
    <row r="43" spans="1:9" ht="27" customHeight="1">
      <c r="A43" s="42">
        <f t="shared" si="0"/>
        <v>40</v>
      </c>
      <c r="B43" s="6"/>
      <c r="C43" s="20"/>
      <c r="D43" s="6"/>
      <c r="E43" s="6"/>
      <c r="F43" s="6"/>
      <c r="G43" s="22"/>
      <c r="H43" s="51"/>
      <c r="I43" s="20"/>
    </row>
    <row r="44" spans="1:9" ht="27" customHeight="1">
      <c r="A44" s="42">
        <f t="shared" si="0"/>
        <v>41</v>
      </c>
      <c r="B44" s="6"/>
      <c r="C44" s="20"/>
      <c r="D44" s="6"/>
      <c r="E44" s="6"/>
      <c r="F44" s="6"/>
      <c r="G44" s="22"/>
      <c r="H44" s="51"/>
      <c r="I44" s="20"/>
    </row>
    <row r="45" spans="1:9" ht="27" customHeight="1">
      <c r="A45" s="42">
        <f t="shared" si="0"/>
        <v>42</v>
      </c>
      <c r="B45" s="6"/>
      <c r="C45" s="20"/>
      <c r="D45" s="6"/>
      <c r="E45" s="6"/>
      <c r="F45" s="6"/>
      <c r="G45" s="22"/>
      <c r="H45" s="51"/>
      <c r="I45" s="20"/>
    </row>
    <row r="46" spans="1:9" ht="27" customHeight="1">
      <c r="A46" s="42">
        <f t="shared" si="0"/>
        <v>43</v>
      </c>
      <c r="B46" s="6"/>
      <c r="C46" s="20"/>
      <c r="D46" s="6"/>
      <c r="E46" s="6"/>
      <c r="F46" s="6"/>
      <c r="G46" s="22"/>
      <c r="H46" s="51"/>
      <c r="I46" s="20"/>
    </row>
    <row r="47" spans="1:9" ht="27" customHeight="1">
      <c r="A47" s="42">
        <f t="shared" si="0"/>
        <v>44</v>
      </c>
      <c r="B47" s="6"/>
      <c r="C47" s="20"/>
      <c r="D47" s="6"/>
      <c r="E47" s="6"/>
      <c r="F47" s="6"/>
      <c r="G47" s="22"/>
      <c r="H47" s="51"/>
      <c r="I47" s="20"/>
    </row>
    <row r="48" spans="1:9" ht="27" customHeight="1">
      <c r="A48" s="42">
        <f t="shared" si="0"/>
        <v>45</v>
      </c>
      <c r="B48" s="6"/>
      <c r="C48" s="20"/>
      <c r="D48" s="6"/>
      <c r="E48" s="6"/>
      <c r="F48" s="6"/>
      <c r="G48" s="22"/>
      <c r="H48" s="51"/>
      <c r="I48" s="20"/>
    </row>
    <row r="49" spans="1:9" ht="27" customHeight="1">
      <c r="A49" s="42">
        <f t="shared" si="0"/>
        <v>46</v>
      </c>
      <c r="B49" s="6"/>
      <c r="C49" s="20"/>
      <c r="D49" s="6"/>
      <c r="E49" s="6"/>
      <c r="F49" s="6"/>
      <c r="G49" s="22"/>
      <c r="H49" s="51"/>
      <c r="I49" s="20"/>
    </row>
    <row r="50" spans="1:9" ht="27" customHeight="1">
      <c r="A50" s="42">
        <f t="shared" si="0"/>
        <v>47</v>
      </c>
      <c r="B50" s="6"/>
      <c r="C50" s="20"/>
      <c r="D50" s="6"/>
      <c r="E50" s="6"/>
      <c r="F50" s="6"/>
      <c r="G50" s="22"/>
      <c r="H50" s="51"/>
      <c r="I50" s="20"/>
    </row>
    <row r="51" spans="1:9" ht="27" customHeight="1">
      <c r="A51" s="42">
        <f t="shared" si="0"/>
        <v>48</v>
      </c>
      <c r="B51" s="6"/>
      <c r="C51" s="20"/>
      <c r="D51" s="6"/>
      <c r="E51" s="6"/>
      <c r="F51" s="6"/>
      <c r="G51" s="22"/>
      <c r="H51" s="51"/>
      <c r="I51" s="20"/>
    </row>
    <row r="52" spans="1:9" ht="27" customHeight="1">
      <c r="A52" s="42">
        <f t="shared" si="0"/>
        <v>49</v>
      </c>
      <c r="B52" s="6"/>
      <c r="C52" s="20"/>
      <c r="D52" s="6"/>
      <c r="E52" s="6"/>
      <c r="F52" s="6"/>
      <c r="G52" s="22"/>
      <c r="H52" s="51"/>
      <c r="I52" s="20"/>
    </row>
    <row r="53" spans="1:9" ht="27" customHeight="1">
      <c r="A53" s="42">
        <f t="shared" si="0"/>
        <v>50</v>
      </c>
      <c r="B53" s="6"/>
      <c r="C53" s="20"/>
      <c r="D53" s="6"/>
      <c r="E53" s="6"/>
      <c r="F53" s="6"/>
      <c r="G53" s="22"/>
      <c r="H53" s="51"/>
      <c r="I53" s="20"/>
    </row>
    <row r="54" spans="1:9" ht="27" customHeight="1">
      <c r="A54" s="43" t="s">
        <v>58</v>
      </c>
      <c r="B54" s="43"/>
      <c r="C54" s="47"/>
      <c r="D54" s="47"/>
      <c r="E54" s="47"/>
      <c r="F54" s="47"/>
      <c r="G54" s="47"/>
      <c r="H54" s="47"/>
      <c r="I54" s="47"/>
    </row>
    <row r="55" spans="1:9" ht="27" customHeight="1">
      <c r="A55" s="44">
        <v>1</v>
      </c>
      <c r="B55" s="45" t="s">
        <v>11</v>
      </c>
      <c r="C55" s="48" t="s">
        <v>54</v>
      </c>
      <c r="D55" s="45" t="s">
        <v>90</v>
      </c>
      <c r="E55" s="45" t="s">
        <v>91</v>
      </c>
      <c r="F55" s="45" t="s">
        <v>174</v>
      </c>
      <c r="G55" s="50" t="s">
        <v>92</v>
      </c>
      <c r="H55" s="52">
        <v>4</v>
      </c>
      <c r="I55" s="48"/>
    </row>
    <row r="56" spans="1:9" ht="27" customHeight="1">
      <c r="A56" s="44">
        <v>2</v>
      </c>
      <c r="B56" s="45" t="s">
        <v>99</v>
      </c>
      <c r="C56" s="48" t="s">
        <v>37</v>
      </c>
      <c r="D56" s="45" t="s">
        <v>90</v>
      </c>
      <c r="E56" s="45" t="s">
        <v>91</v>
      </c>
      <c r="F56" s="45" t="s">
        <v>94</v>
      </c>
      <c r="G56" s="50" t="s">
        <v>96</v>
      </c>
      <c r="H56" s="52">
        <v>4</v>
      </c>
      <c r="I56" s="48" t="s">
        <v>98</v>
      </c>
    </row>
    <row r="57" spans="1:9" ht="27" customHeight="1">
      <c r="A57" s="44">
        <v>3</v>
      </c>
      <c r="B57" s="45" t="s">
        <v>100</v>
      </c>
      <c r="C57" s="48" t="s">
        <v>37</v>
      </c>
      <c r="D57" s="45" t="s">
        <v>90</v>
      </c>
      <c r="E57" s="45" t="s">
        <v>91</v>
      </c>
      <c r="F57" s="45" t="s">
        <v>94</v>
      </c>
      <c r="G57" s="50" t="s">
        <v>143</v>
      </c>
      <c r="H57" s="52">
        <v>4</v>
      </c>
      <c r="I57" s="53" t="s">
        <v>175</v>
      </c>
    </row>
    <row r="58" spans="1:9" ht="27" customHeight="1">
      <c r="A58" s="44">
        <v>4</v>
      </c>
      <c r="B58" s="45" t="s">
        <v>100</v>
      </c>
      <c r="C58" s="48" t="s">
        <v>37</v>
      </c>
      <c r="D58" s="45" t="s">
        <v>90</v>
      </c>
      <c r="E58" s="45" t="s">
        <v>91</v>
      </c>
      <c r="F58" s="45" t="s">
        <v>94</v>
      </c>
      <c r="G58" s="50" t="s">
        <v>176</v>
      </c>
      <c r="H58" s="52">
        <v>4</v>
      </c>
      <c r="I58" s="53" t="s">
        <v>177</v>
      </c>
    </row>
    <row r="59" spans="1:9" ht="27" customHeight="1">
      <c r="A59" s="44">
        <v>5</v>
      </c>
      <c r="B59" s="45" t="s">
        <v>190</v>
      </c>
      <c r="C59" s="48" t="s">
        <v>55</v>
      </c>
      <c r="D59" s="45" t="s">
        <v>90</v>
      </c>
      <c r="E59" s="45" t="s">
        <v>91</v>
      </c>
      <c r="F59" s="45" t="s">
        <v>102</v>
      </c>
      <c r="G59" s="50" t="s">
        <v>178</v>
      </c>
      <c r="H59" s="52">
        <v>4</v>
      </c>
      <c r="I59" s="53" t="s">
        <v>73</v>
      </c>
    </row>
    <row r="60" spans="1:9" ht="27" customHeight="1">
      <c r="A60" s="44">
        <v>6</v>
      </c>
      <c r="B60" s="45" t="s">
        <v>56</v>
      </c>
      <c r="C60" s="48" t="s">
        <v>37</v>
      </c>
      <c r="D60" s="45" t="s">
        <v>90</v>
      </c>
      <c r="E60" s="45" t="s">
        <v>91</v>
      </c>
      <c r="F60" s="45"/>
      <c r="G60" s="50" t="s">
        <v>104</v>
      </c>
      <c r="H60" s="52">
        <v>4</v>
      </c>
      <c r="I60" s="53"/>
    </row>
    <row r="61" spans="1:9" ht="27" customHeight="1">
      <c r="A61" s="44">
        <v>7</v>
      </c>
      <c r="B61" s="45" t="s">
        <v>9</v>
      </c>
      <c r="C61" s="48" t="s">
        <v>37</v>
      </c>
      <c r="D61" s="45" t="s">
        <v>90</v>
      </c>
      <c r="E61" s="45" t="s">
        <v>91</v>
      </c>
      <c r="F61" s="45"/>
      <c r="G61" s="50" t="s">
        <v>179</v>
      </c>
      <c r="H61" s="52">
        <v>4</v>
      </c>
      <c r="I61" s="53"/>
    </row>
    <row r="62" spans="1:9" ht="27" customHeight="1">
      <c r="A62" s="44">
        <v>8</v>
      </c>
      <c r="B62" s="45" t="s">
        <v>9</v>
      </c>
      <c r="C62" s="48" t="s">
        <v>55</v>
      </c>
      <c r="D62" s="45" t="s">
        <v>90</v>
      </c>
      <c r="E62" s="45" t="s">
        <v>91</v>
      </c>
      <c r="F62" s="45"/>
      <c r="G62" s="50" t="s">
        <v>5</v>
      </c>
      <c r="H62" s="52">
        <v>10</v>
      </c>
      <c r="I62" s="53"/>
    </row>
    <row r="63" spans="1:9" ht="27" customHeight="1">
      <c r="A63" s="44">
        <v>9</v>
      </c>
      <c r="B63" s="45" t="s">
        <v>69</v>
      </c>
      <c r="C63" s="48" t="s">
        <v>37</v>
      </c>
      <c r="D63" s="45" t="s">
        <v>90</v>
      </c>
      <c r="E63" s="45" t="s">
        <v>91</v>
      </c>
      <c r="F63" s="45"/>
      <c r="G63" s="50" t="s">
        <v>103</v>
      </c>
      <c r="H63" s="52">
        <v>9</v>
      </c>
      <c r="I63" s="53"/>
    </row>
    <row r="64" spans="1:9" ht="27" customHeight="1">
      <c r="A64" s="44">
        <v>10</v>
      </c>
      <c r="B64" s="45" t="s">
        <v>180</v>
      </c>
      <c r="C64" s="48" t="s">
        <v>37</v>
      </c>
      <c r="D64" s="45" t="s">
        <v>90</v>
      </c>
      <c r="E64" s="45" t="s">
        <v>91</v>
      </c>
      <c r="F64" s="45"/>
      <c r="G64" s="50" t="s">
        <v>93</v>
      </c>
      <c r="H64" s="52">
        <v>4</v>
      </c>
      <c r="I64" s="53"/>
    </row>
    <row r="65" spans="1:4" s="2" customFormat="1" ht="21" customHeight="1">
      <c r="A65" s="1" t="s">
        <v>181</v>
      </c>
      <c r="C65" s="1"/>
      <c r="D65" s="1"/>
    </row>
    <row r="66" spans="1:4" s="2" customFormat="1" ht="21" customHeight="1">
      <c r="A66" s="1" t="s">
        <v>187</v>
      </c>
      <c r="C66" s="1"/>
      <c r="D66" s="1"/>
    </row>
    <row r="67" spans="1:4" s="2" customFormat="1" ht="21" customHeight="1">
      <c r="A67" s="1" t="s">
        <v>182</v>
      </c>
      <c r="C67" s="1"/>
      <c r="D67" s="1"/>
    </row>
    <row r="68" spans="1:4" s="2" customFormat="1" ht="21" customHeight="1">
      <c r="A68" s="1" t="s">
        <v>189</v>
      </c>
      <c r="C68" s="1"/>
      <c r="D68" s="1"/>
    </row>
    <row r="69" spans="1:4" s="2" customFormat="1" ht="21" customHeight="1">
      <c r="A69" s="1" t="s">
        <v>188</v>
      </c>
      <c r="C69" s="1"/>
      <c r="D69" s="1"/>
    </row>
    <row r="70" spans="1:4" s="2" customFormat="1" ht="21" customHeight="1">
      <c r="A70" s="1" t="s">
        <v>183</v>
      </c>
      <c r="C70" s="1"/>
      <c r="D70" s="1"/>
    </row>
    <row r="71" spans="1:4" s="2" customFormat="1" ht="21" customHeight="1">
      <c r="A71" s="1" t="s">
        <v>79</v>
      </c>
      <c r="C71" s="1"/>
      <c r="D71" s="1"/>
    </row>
    <row r="72" spans="1:4" s="2" customFormat="1" ht="21" customHeight="1">
      <c r="A72" s="25" t="s">
        <v>184</v>
      </c>
      <c r="C72" s="25"/>
      <c r="D72" s="1"/>
    </row>
    <row r="73" spans="1:4" s="2" customFormat="1" ht="21" customHeight="1">
      <c r="A73" s="1" t="s">
        <v>185</v>
      </c>
      <c r="C73" s="1"/>
      <c r="D73" s="1"/>
    </row>
    <row r="74" spans="1:4" s="2" customFormat="1" ht="21" customHeight="1">
      <c r="A74" s="1" t="s">
        <v>186</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5"/>
  <sheetViews>
    <sheetView showGridLines="0" view="pageBreakPreview" topLeftCell="A19" zoomScaleNormal="95" zoomScaleSheetLayoutView="100" workbookViewId="0">
      <selection activeCell="Y19" sqref="Y19"/>
    </sheetView>
  </sheetViews>
  <sheetFormatPr defaultColWidth="9" defaultRowHeight="23.1" customHeight="1"/>
  <cols>
    <col min="1" max="1" width="2.375" style="31" customWidth="1"/>
    <col min="2" max="32" width="4.625" style="31" customWidth="1"/>
    <col min="33" max="16384" width="9" style="31"/>
  </cols>
  <sheetData>
    <row r="1" spans="1:27" ht="23.25" customHeight="1">
      <c r="A1" s="31" t="s">
        <v>83</v>
      </c>
    </row>
    <row r="2" spans="1:27" ht="23.25" customHeight="1">
      <c r="B2" s="585" t="s">
        <v>7</v>
      </c>
      <c r="C2" s="585"/>
      <c r="D2" s="585"/>
      <c r="E2" s="585"/>
      <c r="F2" s="536" t="s">
        <v>39</v>
      </c>
      <c r="G2" s="537"/>
      <c r="H2" s="537"/>
      <c r="I2" s="537"/>
      <c r="J2" s="537"/>
      <c r="K2" s="537"/>
      <c r="L2" s="537"/>
      <c r="M2" s="537"/>
      <c r="N2" s="537"/>
      <c r="O2" s="536" t="s">
        <v>41</v>
      </c>
      <c r="P2" s="537"/>
      <c r="Q2" s="537"/>
      <c r="R2" s="537"/>
      <c r="S2" s="537"/>
      <c r="T2" s="537"/>
      <c r="U2" s="537"/>
      <c r="V2" s="537"/>
      <c r="W2" s="586"/>
    </row>
    <row r="3" spans="1:27" ht="23.25" customHeight="1">
      <c r="B3" s="576" t="s">
        <v>139</v>
      </c>
      <c r="C3" s="587"/>
      <c r="D3" s="587"/>
      <c r="E3" s="587"/>
      <c r="F3" s="578"/>
      <c r="G3" s="579"/>
      <c r="H3" s="579"/>
      <c r="I3" s="579"/>
      <c r="J3" s="33" t="s">
        <v>38</v>
      </c>
      <c r="K3" s="580"/>
      <c r="L3" s="581"/>
      <c r="M3" s="581"/>
      <c r="N3" s="582"/>
      <c r="O3" s="578"/>
      <c r="P3" s="579"/>
      <c r="Q3" s="579"/>
      <c r="R3" s="579"/>
      <c r="S3" s="33" t="s">
        <v>38</v>
      </c>
      <c r="T3" s="583"/>
      <c r="U3" s="579"/>
      <c r="V3" s="579"/>
      <c r="W3" s="584"/>
    </row>
    <row r="4" spans="1:27" ht="23.25" customHeight="1">
      <c r="B4" s="576" t="s">
        <v>84</v>
      </c>
      <c r="C4" s="577"/>
      <c r="D4" s="577"/>
      <c r="E4" s="577"/>
      <c r="F4" s="578"/>
      <c r="G4" s="579"/>
      <c r="H4" s="579"/>
      <c r="I4" s="579"/>
      <c r="J4" s="33" t="s">
        <v>38</v>
      </c>
      <c r="K4" s="580"/>
      <c r="L4" s="581"/>
      <c r="M4" s="581"/>
      <c r="N4" s="582"/>
      <c r="O4" s="578"/>
      <c r="P4" s="579"/>
      <c r="Q4" s="579"/>
      <c r="R4" s="579"/>
      <c r="S4" s="33" t="s">
        <v>38</v>
      </c>
      <c r="T4" s="583"/>
      <c r="U4" s="579"/>
      <c r="V4" s="579"/>
      <c r="W4" s="584"/>
    </row>
    <row r="5" spans="1:27" ht="23.25" customHeight="1">
      <c r="B5" s="549" t="s">
        <v>34</v>
      </c>
      <c r="C5" s="549"/>
      <c r="D5" s="571" t="s">
        <v>31</v>
      </c>
      <c r="E5" s="571"/>
      <c r="F5" s="572"/>
      <c r="G5" s="573"/>
      <c r="H5" s="573"/>
      <c r="I5" s="573"/>
      <c r="J5" s="34" t="s">
        <v>38</v>
      </c>
      <c r="K5" s="574"/>
      <c r="L5" s="573"/>
      <c r="M5" s="573"/>
      <c r="N5" s="575"/>
      <c r="O5" s="572"/>
      <c r="P5" s="573"/>
      <c r="Q5" s="573"/>
      <c r="R5" s="573"/>
      <c r="S5" s="34" t="s">
        <v>38</v>
      </c>
      <c r="T5" s="574"/>
      <c r="U5" s="573"/>
      <c r="V5" s="573"/>
      <c r="W5" s="575"/>
    </row>
    <row r="6" spans="1:27" ht="23.25" customHeight="1">
      <c r="B6" s="550"/>
      <c r="C6" s="550"/>
      <c r="D6" s="433" t="s">
        <v>27</v>
      </c>
      <c r="E6" s="433"/>
      <c r="F6" s="559"/>
      <c r="G6" s="560"/>
      <c r="H6" s="560"/>
      <c r="I6" s="560"/>
      <c r="J6" s="17" t="s">
        <v>38</v>
      </c>
      <c r="K6" s="561"/>
      <c r="L6" s="560"/>
      <c r="M6" s="560"/>
      <c r="N6" s="562"/>
      <c r="O6" s="559"/>
      <c r="P6" s="560"/>
      <c r="Q6" s="560"/>
      <c r="R6" s="560"/>
      <c r="S6" s="17" t="s">
        <v>38</v>
      </c>
      <c r="T6" s="561"/>
      <c r="U6" s="560"/>
      <c r="V6" s="560"/>
      <c r="W6" s="562"/>
    </row>
    <row r="7" spans="1:27" ht="23.25" customHeight="1">
      <c r="B7" s="550"/>
      <c r="C7" s="550"/>
      <c r="D7" s="433"/>
      <c r="E7" s="433"/>
      <c r="F7" s="563"/>
      <c r="G7" s="564"/>
      <c r="H7" s="564"/>
      <c r="I7" s="564"/>
      <c r="J7" s="35" t="s">
        <v>38</v>
      </c>
      <c r="K7" s="565"/>
      <c r="L7" s="564"/>
      <c r="M7" s="564"/>
      <c r="N7" s="566"/>
      <c r="O7" s="563"/>
      <c r="P7" s="564"/>
      <c r="Q7" s="564"/>
      <c r="R7" s="564"/>
      <c r="S7" s="35" t="s">
        <v>38</v>
      </c>
      <c r="T7" s="565"/>
      <c r="U7" s="564"/>
      <c r="V7" s="564"/>
      <c r="W7" s="566"/>
    </row>
    <row r="8" spans="1:27" ht="23.25" customHeight="1">
      <c r="B8" s="550" t="s">
        <v>3</v>
      </c>
      <c r="C8" s="550"/>
      <c r="D8" s="433" t="s">
        <v>31</v>
      </c>
      <c r="E8" s="433"/>
      <c r="F8" s="567"/>
      <c r="G8" s="568"/>
      <c r="H8" s="568"/>
      <c r="I8" s="568"/>
      <c r="J8" s="36" t="s">
        <v>38</v>
      </c>
      <c r="K8" s="569"/>
      <c r="L8" s="568"/>
      <c r="M8" s="568"/>
      <c r="N8" s="570"/>
      <c r="O8" s="567"/>
      <c r="P8" s="568"/>
      <c r="Q8" s="568"/>
      <c r="R8" s="568"/>
      <c r="S8" s="36" t="s">
        <v>38</v>
      </c>
      <c r="T8" s="569"/>
      <c r="U8" s="568"/>
      <c r="V8" s="568"/>
      <c r="W8" s="570"/>
    </row>
    <row r="9" spans="1:27" ht="23.25" customHeight="1">
      <c r="B9" s="550"/>
      <c r="C9" s="550"/>
      <c r="D9" s="433" t="s">
        <v>27</v>
      </c>
      <c r="E9" s="433"/>
      <c r="F9" s="559"/>
      <c r="G9" s="560"/>
      <c r="H9" s="560"/>
      <c r="I9" s="560"/>
      <c r="J9" s="17" t="s">
        <v>38</v>
      </c>
      <c r="K9" s="561"/>
      <c r="L9" s="560"/>
      <c r="M9" s="560"/>
      <c r="N9" s="562"/>
      <c r="O9" s="559"/>
      <c r="P9" s="560"/>
      <c r="Q9" s="560"/>
      <c r="R9" s="560"/>
      <c r="S9" s="17" t="s">
        <v>38</v>
      </c>
      <c r="T9" s="561"/>
      <c r="U9" s="560"/>
      <c r="V9" s="560"/>
      <c r="W9" s="562"/>
    </row>
    <row r="10" spans="1:27" ht="23.25" customHeight="1">
      <c r="B10" s="550"/>
      <c r="C10" s="550"/>
      <c r="D10" s="433"/>
      <c r="E10" s="433"/>
      <c r="F10" s="563"/>
      <c r="G10" s="564"/>
      <c r="H10" s="564"/>
      <c r="I10" s="564"/>
      <c r="J10" s="35" t="s">
        <v>38</v>
      </c>
      <c r="K10" s="565"/>
      <c r="L10" s="564"/>
      <c r="M10" s="564"/>
      <c r="N10" s="566"/>
      <c r="O10" s="563"/>
      <c r="P10" s="564"/>
      <c r="Q10" s="564"/>
      <c r="R10" s="564"/>
      <c r="S10" s="35" t="s">
        <v>38</v>
      </c>
      <c r="T10" s="565"/>
      <c r="U10" s="564"/>
      <c r="V10" s="564"/>
      <c r="W10" s="566"/>
    </row>
    <row r="11" spans="1:27" ht="21.95" customHeight="1">
      <c r="B11" s="25"/>
      <c r="C11" s="25"/>
      <c r="D11" s="25"/>
      <c r="E11" s="25"/>
      <c r="F11" s="25"/>
      <c r="G11" s="25"/>
      <c r="H11" s="25"/>
      <c r="I11" s="25"/>
      <c r="J11" s="25"/>
      <c r="K11" s="25"/>
      <c r="L11" s="25"/>
      <c r="M11" s="25"/>
      <c r="N11" s="25"/>
      <c r="O11" s="25"/>
    </row>
    <row r="12" spans="1:27" ht="23.25" customHeight="1">
      <c r="A12" s="31" t="s">
        <v>85</v>
      </c>
      <c r="B12" s="25"/>
      <c r="C12" s="25"/>
      <c r="D12" s="25"/>
      <c r="E12" s="25"/>
      <c r="F12" s="25"/>
      <c r="G12" s="25"/>
      <c r="H12" s="25"/>
      <c r="I12" s="25"/>
      <c r="J12" s="25"/>
      <c r="K12" s="25"/>
      <c r="L12" s="25"/>
      <c r="M12" s="25"/>
      <c r="N12" s="25"/>
      <c r="O12" s="25"/>
    </row>
    <row r="13" spans="1:27" ht="23.25" customHeight="1">
      <c r="B13" s="433" t="s">
        <v>7</v>
      </c>
      <c r="C13" s="433"/>
      <c r="D13" s="433"/>
      <c r="E13" s="433"/>
      <c r="F13" s="433" t="s">
        <v>20</v>
      </c>
      <c r="G13" s="433"/>
      <c r="H13" s="433"/>
      <c r="I13" s="433"/>
      <c r="J13" s="433"/>
      <c r="K13" s="433" t="s">
        <v>45</v>
      </c>
      <c r="L13" s="433"/>
      <c r="M13" s="433"/>
      <c r="N13" s="433"/>
      <c r="O13" s="433"/>
      <c r="P13" s="433"/>
      <c r="Q13" s="433"/>
      <c r="R13" s="433"/>
      <c r="S13" s="536" t="s">
        <v>71</v>
      </c>
      <c r="T13" s="537"/>
      <c r="U13" s="537"/>
      <c r="V13" s="537"/>
      <c r="W13" s="537"/>
      <c r="X13" s="537"/>
      <c r="Y13" s="537"/>
      <c r="Z13" s="537"/>
      <c r="AA13" s="558"/>
    </row>
    <row r="14" spans="1:27" ht="23.25" customHeight="1">
      <c r="B14" s="433" t="s">
        <v>87</v>
      </c>
      <c r="C14" s="433"/>
      <c r="D14" s="433"/>
      <c r="E14" s="433"/>
      <c r="F14" s="433"/>
      <c r="G14" s="433"/>
      <c r="H14" s="433"/>
      <c r="I14" s="433"/>
      <c r="J14" s="433"/>
      <c r="K14" s="433"/>
      <c r="L14" s="433"/>
      <c r="M14" s="433"/>
      <c r="N14" s="433"/>
      <c r="O14" s="433"/>
      <c r="P14" s="433"/>
      <c r="Q14" s="433"/>
      <c r="R14" s="433"/>
      <c r="S14" s="553"/>
      <c r="T14" s="554"/>
      <c r="U14" s="555"/>
      <c r="V14" s="555"/>
      <c r="W14" s="555"/>
      <c r="X14" s="555"/>
      <c r="Y14" s="555"/>
      <c r="Z14" s="556" t="s">
        <v>38</v>
      </c>
      <c r="AA14" s="557"/>
    </row>
    <row r="15" spans="1:27" ht="23.25" customHeight="1">
      <c r="B15" s="433" t="s">
        <v>88</v>
      </c>
      <c r="C15" s="433"/>
      <c r="D15" s="433"/>
      <c r="E15" s="433"/>
      <c r="F15" s="433"/>
      <c r="G15" s="433"/>
      <c r="H15" s="433"/>
      <c r="I15" s="433"/>
      <c r="J15" s="433"/>
      <c r="K15" s="433"/>
      <c r="L15" s="433"/>
      <c r="M15" s="433"/>
      <c r="N15" s="433"/>
      <c r="O15" s="433"/>
      <c r="P15" s="433"/>
      <c r="Q15" s="433"/>
      <c r="R15" s="433"/>
      <c r="S15" s="553"/>
      <c r="T15" s="554"/>
      <c r="U15" s="555"/>
      <c r="V15" s="555"/>
      <c r="W15" s="555"/>
      <c r="X15" s="555"/>
      <c r="Y15" s="555"/>
      <c r="Z15" s="556" t="s">
        <v>38</v>
      </c>
      <c r="AA15" s="557"/>
    </row>
    <row r="16" spans="1:27" ht="23.25" customHeight="1">
      <c r="B16" s="433" t="s">
        <v>89</v>
      </c>
      <c r="C16" s="433"/>
      <c r="D16" s="433"/>
      <c r="E16" s="433"/>
      <c r="F16" s="433"/>
      <c r="G16" s="433"/>
      <c r="H16" s="433"/>
      <c r="I16" s="433"/>
      <c r="J16" s="433"/>
      <c r="K16" s="433"/>
      <c r="L16" s="433"/>
      <c r="M16" s="433"/>
      <c r="N16" s="433"/>
      <c r="O16" s="433"/>
      <c r="P16" s="433"/>
      <c r="Q16" s="433"/>
      <c r="R16" s="433"/>
      <c r="S16" s="553"/>
      <c r="T16" s="554"/>
      <c r="U16" s="555"/>
      <c r="V16" s="555"/>
      <c r="W16" s="555"/>
      <c r="X16" s="555"/>
      <c r="Y16" s="555"/>
      <c r="Z16" s="556" t="s">
        <v>38</v>
      </c>
      <c r="AA16" s="557"/>
    </row>
    <row r="17" spans="1:37" ht="21.95" customHeight="1"/>
    <row r="18" spans="1:37" ht="23.25" customHeight="1">
      <c r="A18" s="31" t="s">
        <v>25</v>
      </c>
      <c r="W18" s="25"/>
      <c r="X18" s="25"/>
      <c r="Y18" s="25"/>
      <c r="Z18" s="25"/>
      <c r="AA18" s="25"/>
      <c r="AB18" s="25"/>
      <c r="AC18" s="25"/>
    </row>
    <row r="19" spans="1:37" ht="23.25" customHeight="1">
      <c r="B19" s="433" t="s">
        <v>49</v>
      </c>
      <c r="C19" s="433"/>
      <c r="D19" s="433"/>
      <c r="E19" s="433"/>
      <c r="F19" s="514" t="s">
        <v>40</v>
      </c>
      <c r="G19" s="516"/>
      <c r="H19" s="515"/>
      <c r="I19" s="515"/>
      <c r="J19" s="515"/>
      <c r="K19" s="515"/>
      <c r="L19" s="516"/>
      <c r="M19" s="514" t="s">
        <v>20</v>
      </c>
      <c r="N19" s="516"/>
      <c r="O19" s="515"/>
      <c r="P19" s="547"/>
      <c r="Q19" s="547"/>
      <c r="R19" s="547"/>
      <c r="S19" s="547"/>
      <c r="T19" s="548"/>
      <c r="W19" s="40"/>
      <c r="X19" s="40"/>
      <c r="Y19" s="40"/>
      <c r="Z19" s="40"/>
      <c r="AA19" s="40"/>
      <c r="AB19" s="40"/>
      <c r="AC19" s="40"/>
      <c r="AD19" s="40"/>
      <c r="AE19" s="40"/>
      <c r="AF19" s="40"/>
      <c r="AG19" s="25"/>
      <c r="AH19" s="25"/>
      <c r="AI19" s="25"/>
      <c r="AJ19" s="25"/>
      <c r="AK19" s="25"/>
    </row>
    <row r="20" spans="1:37" ht="23.25" customHeight="1">
      <c r="B20" s="433" t="s">
        <v>51</v>
      </c>
      <c r="C20" s="433"/>
      <c r="D20" s="433"/>
      <c r="E20" s="433"/>
      <c r="F20" s="514" t="s">
        <v>40</v>
      </c>
      <c r="G20" s="516"/>
      <c r="H20" s="515"/>
      <c r="I20" s="515"/>
      <c r="J20" s="515"/>
      <c r="K20" s="515"/>
      <c r="L20" s="516"/>
      <c r="M20" s="514" t="s">
        <v>20</v>
      </c>
      <c r="N20" s="516"/>
      <c r="O20" s="515"/>
      <c r="P20" s="547"/>
      <c r="Q20" s="547"/>
      <c r="R20" s="547"/>
      <c r="S20" s="547"/>
      <c r="T20" s="548"/>
      <c r="W20" s="40"/>
      <c r="X20" s="40"/>
      <c r="Y20" s="40"/>
      <c r="Z20" s="40"/>
      <c r="AA20" s="40"/>
      <c r="AB20" s="40"/>
      <c r="AC20" s="40"/>
    </row>
    <row r="21" spans="1:37" ht="23.25" customHeight="1">
      <c r="B21" s="536" t="s">
        <v>53</v>
      </c>
      <c r="C21" s="537"/>
      <c r="D21" s="537"/>
      <c r="E21" s="537"/>
      <c r="F21" s="514" t="s">
        <v>74</v>
      </c>
      <c r="G21" s="516"/>
      <c r="H21" s="515"/>
      <c r="I21" s="515"/>
      <c r="J21" s="515"/>
      <c r="K21" s="515"/>
      <c r="L21" s="516"/>
      <c r="M21" s="514" t="s">
        <v>20</v>
      </c>
      <c r="N21" s="516"/>
      <c r="O21" s="515"/>
      <c r="P21" s="547"/>
      <c r="Q21" s="547"/>
      <c r="R21" s="547"/>
      <c r="S21" s="547"/>
      <c r="T21" s="548"/>
      <c r="U21" s="38"/>
      <c r="V21" s="39"/>
      <c r="W21" s="39"/>
      <c r="X21" s="39"/>
      <c r="Y21" s="39"/>
      <c r="Z21" s="39"/>
      <c r="AA21" s="39"/>
    </row>
    <row r="22" spans="1:37" ht="23.25" customHeight="1">
      <c r="B22" s="551"/>
      <c r="C22" s="552"/>
      <c r="D22" s="552"/>
      <c r="E22" s="552"/>
      <c r="F22" s="514" t="s">
        <v>74</v>
      </c>
      <c r="G22" s="516"/>
      <c r="H22" s="515"/>
      <c r="I22" s="515"/>
      <c r="J22" s="515"/>
      <c r="K22" s="515"/>
      <c r="L22" s="516"/>
      <c r="M22" s="514" t="s">
        <v>20</v>
      </c>
      <c r="N22" s="516"/>
      <c r="O22" s="515"/>
      <c r="P22" s="547"/>
      <c r="Q22" s="547"/>
      <c r="R22" s="547"/>
      <c r="S22" s="547"/>
      <c r="T22" s="548"/>
      <c r="U22" s="38"/>
      <c r="V22" s="39"/>
      <c r="W22" s="39"/>
      <c r="X22" s="39"/>
      <c r="Y22" s="39"/>
      <c r="Z22" s="39"/>
      <c r="AA22" s="39"/>
    </row>
    <row r="23" spans="1:37" ht="20.25" customHeight="1">
      <c r="F23" s="31" t="s">
        <v>6</v>
      </c>
    </row>
    <row r="24" spans="1:37" ht="23.1" customHeight="1">
      <c r="A24" s="31" t="s">
        <v>72</v>
      </c>
    </row>
    <row r="25" spans="1:37" ht="23.1" customHeight="1">
      <c r="B25" s="514" t="s">
        <v>40</v>
      </c>
      <c r="C25" s="516"/>
      <c r="D25" s="515"/>
      <c r="E25" s="515"/>
      <c r="F25" s="515"/>
      <c r="G25" s="515"/>
      <c r="H25" s="516"/>
      <c r="I25" s="514" t="s">
        <v>20</v>
      </c>
      <c r="J25" s="516"/>
      <c r="K25" s="515"/>
      <c r="L25" s="547"/>
      <c r="M25" s="547"/>
      <c r="N25" s="547"/>
      <c r="O25" s="547"/>
      <c r="P25" s="548"/>
    </row>
  </sheetData>
  <mergeCells count="85">
    <mergeCell ref="B2:E2"/>
    <mergeCell ref="F2:N2"/>
    <mergeCell ref="O2:W2"/>
    <mergeCell ref="B3:E3"/>
    <mergeCell ref="F3:I3"/>
    <mergeCell ref="K3:N3"/>
    <mergeCell ref="O3:R3"/>
    <mergeCell ref="T3:W3"/>
    <mergeCell ref="B4:E4"/>
    <mergeCell ref="F4:I4"/>
    <mergeCell ref="K4:N4"/>
    <mergeCell ref="O4:R4"/>
    <mergeCell ref="T4:W4"/>
    <mergeCell ref="D5:E5"/>
    <mergeCell ref="F5:I5"/>
    <mergeCell ref="K5:N5"/>
    <mergeCell ref="O5:R5"/>
    <mergeCell ref="T5:W5"/>
    <mergeCell ref="F6:I6"/>
    <mergeCell ref="K6:N6"/>
    <mergeCell ref="O6:R6"/>
    <mergeCell ref="T6:W6"/>
    <mergeCell ref="F7:I7"/>
    <mergeCell ref="K7:N7"/>
    <mergeCell ref="O7:R7"/>
    <mergeCell ref="T7:W7"/>
    <mergeCell ref="D8:E8"/>
    <mergeCell ref="F8:I8"/>
    <mergeCell ref="K8:N8"/>
    <mergeCell ref="O8:R8"/>
    <mergeCell ref="T8:W8"/>
    <mergeCell ref="F9:I9"/>
    <mergeCell ref="K9:N9"/>
    <mergeCell ref="O9:R9"/>
    <mergeCell ref="T9:W9"/>
    <mergeCell ref="F10:I10"/>
    <mergeCell ref="K10:N10"/>
    <mergeCell ref="O10:R10"/>
    <mergeCell ref="T10:W10"/>
    <mergeCell ref="B13:E13"/>
    <mergeCell ref="F13:J13"/>
    <mergeCell ref="K13:R13"/>
    <mergeCell ref="S13:AA13"/>
    <mergeCell ref="B14:E14"/>
    <mergeCell ref="F14:J14"/>
    <mergeCell ref="K14:R14"/>
    <mergeCell ref="S14:Y14"/>
    <mergeCell ref="Z14:AA14"/>
    <mergeCell ref="B15:E15"/>
    <mergeCell ref="F15:J15"/>
    <mergeCell ref="K15:R15"/>
    <mergeCell ref="S15:Y15"/>
    <mergeCell ref="Z15:AA15"/>
    <mergeCell ref="B16:E16"/>
    <mergeCell ref="F16:J16"/>
    <mergeCell ref="K16:R16"/>
    <mergeCell ref="S16:Y16"/>
    <mergeCell ref="Z16:AA16"/>
    <mergeCell ref="B19:E19"/>
    <mergeCell ref="F19:G19"/>
    <mergeCell ref="H19:L19"/>
    <mergeCell ref="M19:N19"/>
    <mergeCell ref="O19:T19"/>
    <mergeCell ref="O22:T22"/>
    <mergeCell ref="B20:E20"/>
    <mergeCell ref="F20:G20"/>
    <mergeCell ref="H20:L20"/>
    <mergeCell ref="M20:N20"/>
    <mergeCell ref="O20:T20"/>
    <mergeCell ref="B25:C25"/>
    <mergeCell ref="D25:H25"/>
    <mergeCell ref="I25:J25"/>
    <mergeCell ref="K25:P25"/>
    <mergeCell ref="B5:C7"/>
    <mergeCell ref="D6:E7"/>
    <mergeCell ref="B8:C10"/>
    <mergeCell ref="D9:E10"/>
    <mergeCell ref="B21:E22"/>
    <mergeCell ref="F21:G21"/>
    <mergeCell ref="H21:L21"/>
    <mergeCell ref="M21:N21"/>
    <mergeCell ref="O21:T21"/>
    <mergeCell ref="F22:G22"/>
    <mergeCell ref="H22:L22"/>
    <mergeCell ref="M22:N22"/>
  </mergeCells>
  <phoneticPr fontId="6"/>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7"/>
  <sheetViews>
    <sheetView view="pageBreakPreview" zoomScaleNormal="100" zoomScaleSheetLayoutView="100" workbookViewId="0">
      <selection activeCell="C38" sqref="C38"/>
    </sheetView>
  </sheetViews>
  <sheetFormatPr defaultRowHeight="24.95" customHeight="1"/>
  <cols>
    <col min="1" max="2" width="5.625" style="187" customWidth="1"/>
    <col min="3" max="4" width="4.625" style="187" customWidth="1"/>
    <col min="5" max="7" width="5.625" style="187" customWidth="1"/>
    <col min="8" max="8" width="9.125" style="187" customWidth="1"/>
    <col min="9" max="9" width="12.625" style="187" customWidth="1"/>
    <col min="10" max="13" width="7.75" style="187" customWidth="1"/>
    <col min="14" max="14" width="11.875" style="187" customWidth="1"/>
    <col min="15" max="18" width="7.625" style="187" customWidth="1"/>
    <col min="19" max="19" width="2.625" style="187" customWidth="1"/>
    <col min="20" max="20" width="5.625" style="187" customWidth="1"/>
    <col min="21" max="21" width="9" style="187"/>
    <col min="22" max="25" width="5.625" style="187" customWidth="1"/>
    <col min="26" max="256" width="9" style="187"/>
    <col min="257" max="258" width="5.625" style="187" customWidth="1"/>
    <col min="259" max="260" width="4.625" style="187" customWidth="1"/>
    <col min="261" max="263" width="5.625" style="187" customWidth="1"/>
    <col min="264" max="264" width="9.125" style="187" customWidth="1"/>
    <col min="265" max="265" width="12.625" style="187" customWidth="1"/>
    <col min="266" max="269" width="7.75" style="187" customWidth="1"/>
    <col min="270" max="270" width="11.875" style="187" customWidth="1"/>
    <col min="271" max="274" width="7.625" style="187" customWidth="1"/>
    <col min="275" max="275" width="2.625" style="187" customWidth="1"/>
    <col min="276" max="276" width="5.625" style="187" customWidth="1"/>
    <col min="277" max="277" width="9" style="187"/>
    <col min="278" max="281" width="5.625" style="187" customWidth="1"/>
    <col min="282" max="512" width="9" style="187"/>
    <col min="513" max="514" width="5.625" style="187" customWidth="1"/>
    <col min="515" max="516" width="4.625" style="187" customWidth="1"/>
    <col min="517" max="519" width="5.625" style="187" customWidth="1"/>
    <col min="520" max="520" width="9.125" style="187" customWidth="1"/>
    <col min="521" max="521" width="12.625" style="187" customWidth="1"/>
    <col min="522" max="525" width="7.75" style="187" customWidth="1"/>
    <col min="526" max="526" width="11.875" style="187" customWidth="1"/>
    <col min="527" max="530" width="7.625" style="187" customWidth="1"/>
    <col min="531" max="531" width="2.625" style="187" customWidth="1"/>
    <col min="532" max="532" width="5.625" style="187" customWidth="1"/>
    <col min="533" max="533" width="9" style="187"/>
    <col min="534" max="537" width="5.625" style="187" customWidth="1"/>
    <col min="538" max="768" width="9" style="187"/>
    <col min="769" max="770" width="5.625" style="187" customWidth="1"/>
    <col min="771" max="772" width="4.625" style="187" customWidth="1"/>
    <col min="773" max="775" width="5.625" style="187" customWidth="1"/>
    <col min="776" max="776" width="9.125" style="187" customWidth="1"/>
    <col min="777" max="777" width="12.625" style="187" customWidth="1"/>
    <col min="778" max="781" width="7.75" style="187" customWidth="1"/>
    <col min="782" max="782" width="11.875" style="187" customWidth="1"/>
    <col min="783" max="786" width="7.625" style="187" customWidth="1"/>
    <col min="787" max="787" width="2.625" style="187" customWidth="1"/>
    <col min="788" max="788" width="5.625" style="187" customWidth="1"/>
    <col min="789" max="789" width="9" style="187"/>
    <col min="790" max="793" width="5.625" style="187" customWidth="1"/>
    <col min="794" max="1024" width="9" style="187"/>
    <col min="1025" max="1026" width="5.625" style="187" customWidth="1"/>
    <col min="1027" max="1028" width="4.625" style="187" customWidth="1"/>
    <col min="1029" max="1031" width="5.625" style="187" customWidth="1"/>
    <col min="1032" max="1032" width="9.125" style="187" customWidth="1"/>
    <col min="1033" max="1033" width="12.625" style="187" customWidth="1"/>
    <col min="1034" max="1037" width="7.75" style="187" customWidth="1"/>
    <col min="1038" max="1038" width="11.875" style="187" customWidth="1"/>
    <col min="1039" max="1042" width="7.625" style="187" customWidth="1"/>
    <col min="1043" max="1043" width="2.625" style="187" customWidth="1"/>
    <col min="1044" max="1044" width="5.625" style="187" customWidth="1"/>
    <col min="1045" max="1045" width="9" style="187"/>
    <col min="1046" max="1049" width="5.625" style="187" customWidth="1"/>
    <col min="1050" max="1280" width="9" style="187"/>
    <col min="1281" max="1282" width="5.625" style="187" customWidth="1"/>
    <col min="1283" max="1284" width="4.625" style="187" customWidth="1"/>
    <col min="1285" max="1287" width="5.625" style="187" customWidth="1"/>
    <col min="1288" max="1288" width="9.125" style="187" customWidth="1"/>
    <col min="1289" max="1289" width="12.625" style="187" customWidth="1"/>
    <col min="1290" max="1293" width="7.75" style="187" customWidth="1"/>
    <col min="1294" max="1294" width="11.875" style="187" customWidth="1"/>
    <col min="1295" max="1298" width="7.625" style="187" customWidth="1"/>
    <col min="1299" max="1299" width="2.625" style="187" customWidth="1"/>
    <col min="1300" max="1300" width="5.625" style="187" customWidth="1"/>
    <col min="1301" max="1301" width="9" style="187"/>
    <col min="1302" max="1305" width="5.625" style="187" customWidth="1"/>
    <col min="1306" max="1536" width="9" style="187"/>
    <col min="1537" max="1538" width="5.625" style="187" customWidth="1"/>
    <col min="1539" max="1540" width="4.625" style="187" customWidth="1"/>
    <col min="1541" max="1543" width="5.625" style="187" customWidth="1"/>
    <col min="1544" max="1544" width="9.125" style="187" customWidth="1"/>
    <col min="1545" max="1545" width="12.625" style="187" customWidth="1"/>
    <col min="1546" max="1549" width="7.75" style="187" customWidth="1"/>
    <col min="1550" max="1550" width="11.875" style="187" customWidth="1"/>
    <col min="1551" max="1554" width="7.625" style="187" customWidth="1"/>
    <col min="1555" max="1555" width="2.625" style="187" customWidth="1"/>
    <col min="1556" max="1556" width="5.625" style="187" customWidth="1"/>
    <col min="1557" max="1557" width="9" style="187"/>
    <col min="1558" max="1561" width="5.625" style="187" customWidth="1"/>
    <col min="1562" max="1792" width="9" style="187"/>
    <col min="1793" max="1794" width="5.625" style="187" customWidth="1"/>
    <col min="1795" max="1796" width="4.625" style="187" customWidth="1"/>
    <col min="1797" max="1799" width="5.625" style="187" customWidth="1"/>
    <col min="1800" max="1800" width="9.125" style="187" customWidth="1"/>
    <col min="1801" max="1801" width="12.625" style="187" customWidth="1"/>
    <col min="1802" max="1805" width="7.75" style="187" customWidth="1"/>
    <col min="1806" max="1806" width="11.875" style="187" customWidth="1"/>
    <col min="1807" max="1810" width="7.625" style="187" customWidth="1"/>
    <col min="1811" max="1811" width="2.625" style="187" customWidth="1"/>
    <col min="1812" max="1812" width="5.625" style="187" customWidth="1"/>
    <col min="1813" max="1813" width="9" style="187"/>
    <col min="1814" max="1817" width="5.625" style="187" customWidth="1"/>
    <col min="1818" max="2048" width="9" style="187"/>
    <col min="2049" max="2050" width="5.625" style="187" customWidth="1"/>
    <col min="2051" max="2052" width="4.625" style="187" customWidth="1"/>
    <col min="2053" max="2055" width="5.625" style="187" customWidth="1"/>
    <col min="2056" max="2056" width="9.125" style="187" customWidth="1"/>
    <col min="2057" max="2057" width="12.625" style="187" customWidth="1"/>
    <col min="2058" max="2061" width="7.75" style="187" customWidth="1"/>
    <col min="2062" max="2062" width="11.875" style="187" customWidth="1"/>
    <col min="2063" max="2066" width="7.625" style="187" customWidth="1"/>
    <col min="2067" max="2067" width="2.625" style="187" customWidth="1"/>
    <col min="2068" max="2068" width="5.625" style="187" customWidth="1"/>
    <col min="2069" max="2069" width="9" style="187"/>
    <col min="2070" max="2073" width="5.625" style="187" customWidth="1"/>
    <col min="2074" max="2304" width="9" style="187"/>
    <col min="2305" max="2306" width="5.625" style="187" customWidth="1"/>
    <col min="2307" max="2308" width="4.625" style="187" customWidth="1"/>
    <col min="2309" max="2311" width="5.625" style="187" customWidth="1"/>
    <col min="2312" max="2312" width="9.125" style="187" customWidth="1"/>
    <col min="2313" max="2313" width="12.625" style="187" customWidth="1"/>
    <col min="2314" max="2317" width="7.75" style="187" customWidth="1"/>
    <col min="2318" max="2318" width="11.875" style="187" customWidth="1"/>
    <col min="2319" max="2322" width="7.625" style="187" customWidth="1"/>
    <col min="2323" max="2323" width="2.625" style="187" customWidth="1"/>
    <col min="2324" max="2324" width="5.625" style="187" customWidth="1"/>
    <col min="2325" max="2325" width="9" style="187"/>
    <col min="2326" max="2329" width="5.625" style="187" customWidth="1"/>
    <col min="2330" max="2560" width="9" style="187"/>
    <col min="2561" max="2562" width="5.625" style="187" customWidth="1"/>
    <col min="2563" max="2564" width="4.625" style="187" customWidth="1"/>
    <col min="2565" max="2567" width="5.625" style="187" customWidth="1"/>
    <col min="2568" max="2568" width="9.125" style="187" customWidth="1"/>
    <col min="2569" max="2569" width="12.625" style="187" customWidth="1"/>
    <col min="2570" max="2573" width="7.75" style="187" customWidth="1"/>
    <col min="2574" max="2574" width="11.875" style="187" customWidth="1"/>
    <col min="2575" max="2578" width="7.625" style="187" customWidth="1"/>
    <col min="2579" max="2579" width="2.625" style="187" customWidth="1"/>
    <col min="2580" max="2580" width="5.625" style="187" customWidth="1"/>
    <col min="2581" max="2581" width="9" style="187"/>
    <col min="2582" max="2585" width="5.625" style="187" customWidth="1"/>
    <col min="2586" max="2816" width="9" style="187"/>
    <col min="2817" max="2818" width="5.625" style="187" customWidth="1"/>
    <col min="2819" max="2820" width="4.625" style="187" customWidth="1"/>
    <col min="2821" max="2823" width="5.625" style="187" customWidth="1"/>
    <col min="2824" max="2824" width="9.125" style="187" customWidth="1"/>
    <col min="2825" max="2825" width="12.625" style="187" customWidth="1"/>
    <col min="2826" max="2829" width="7.75" style="187" customWidth="1"/>
    <col min="2830" max="2830" width="11.875" style="187" customWidth="1"/>
    <col min="2831" max="2834" width="7.625" style="187" customWidth="1"/>
    <col min="2835" max="2835" width="2.625" style="187" customWidth="1"/>
    <col min="2836" max="2836" width="5.625" style="187" customWidth="1"/>
    <col min="2837" max="2837" width="9" style="187"/>
    <col min="2838" max="2841" width="5.625" style="187" customWidth="1"/>
    <col min="2842" max="3072" width="9" style="187"/>
    <col min="3073" max="3074" width="5.625" style="187" customWidth="1"/>
    <col min="3075" max="3076" width="4.625" style="187" customWidth="1"/>
    <col min="3077" max="3079" width="5.625" style="187" customWidth="1"/>
    <col min="3080" max="3080" width="9.125" style="187" customWidth="1"/>
    <col min="3081" max="3081" width="12.625" style="187" customWidth="1"/>
    <col min="3082" max="3085" width="7.75" style="187" customWidth="1"/>
    <col min="3086" max="3086" width="11.875" style="187" customWidth="1"/>
    <col min="3087" max="3090" width="7.625" style="187" customWidth="1"/>
    <col min="3091" max="3091" width="2.625" style="187" customWidth="1"/>
    <col min="3092" max="3092" width="5.625" style="187" customWidth="1"/>
    <col min="3093" max="3093" width="9" style="187"/>
    <col min="3094" max="3097" width="5.625" style="187" customWidth="1"/>
    <col min="3098" max="3328" width="9" style="187"/>
    <col min="3329" max="3330" width="5.625" style="187" customWidth="1"/>
    <col min="3331" max="3332" width="4.625" style="187" customWidth="1"/>
    <col min="3333" max="3335" width="5.625" style="187" customWidth="1"/>
    <col min="3336" max="3336" width="9.125" style="187" customWidth="1"/>
    <col min="3337" max="3337" width="12.625" style="187" customWidth="1"/>
    <col min="3338" max="3341" width="7.75" style="187" customWidth="1"/>
    <col min="3342" max="3342" width="11.875" style="187" customWidth="1"/>
    <col min="3343" max="3346" width="7.625" style="187" customWidth="1"/>
    <col min="3347" max="3347" width="2.625" style="187" customWidth="1"/>
    <col min="3348" max="3348" width="5.625" style="187" customWidth="1"/>
    <col min="3349" max="3349" width="9" style="187"/>
    <col min="3350" max="3353" width="5.625" style="187" customWidth="1"/>
    <col min="3354" max="3584" width="9" style="187"/>
    <col min="3585" max="3586" width="5.625" style="187" customWidth="1"/>
    <col min="3587" max="3588" width="4.625" style="187" customWidth="1"/>
    <col min="3589" max="3591" width="5.625" style="187" customWidth="1"/>
    <col min="3592" max="3592" width="9.125" style="187" customWidth="1"/>
    <col min="3593" max="3593" width="12.625" style="187" customWidth="1"/>
    <col min="3594" max="3597" width="7.75" style="187" customWidth="1"/>
    <col min="3598" max="3598" width="11.875" style="187" customWidth="1"/>
    <col min="3599" max="3602" width="7.625" style="187" customWidth="1"/>
    <col min="3603" max="3603" width="2.625" style="187" customWidth="1"/>
    <col min="3604" max="3604" width="5.625" style="187" customWidth="1"/>
    <col min="3605" max="3605" width="9" style="187"/>
    <col min="3606" max="3609" width="5.625" style="187" customWidth="1"/>
    <col min="3610" max="3840" width="9" style="187"/>
    <col min="3841" max="3842" width="5.625" style="187" customWidth="1"/>
    <col min="3843" max="3844" width="4.625" style="187" customWidth="1"/>
    <col min="3845" max="3847" width="5.625" style="187" customWidth="1"/>
    <col min="3848" max="3848" width="9.125" style="187" customWidth="1"/>
    <col min="3849" max="3849" width="12.625" style="187" customWidth="1"/>
    <col min="3850" max="3853" width="7.75" style="187" customWidth="1"/>
    <col min="3854" max="3854" width="11.875" style="187" customWidth="1"/>
    <col min="3855" max="3858" width="7.625" style="187" customWidth="1"/>
    <col min="3859" max="3859" width="2.625" style="187" customWidth="1"/>
    <col min="3860" max="3860" width="5.625" style="187" customWidth="1"/>
    <col min="3861" max="3861" width="9" style="187"/>
    <col min="3862" max="3865" width="5.625" style="187" customWidth="1"/>
    <col min="3866" max="4096" width="9" style="187"/>
    <col min="4097" max="4098" width="5.625" style="187" customWidth="1"/>
    <col min="4099" max="4100" width="4.625" style="187" customWidth="1"/>
    <col min="4101" max="4103" width="5.625" style="187" customWidth="1"/>
    <col min="4104" max="4104" width="9.125" style="187" customWidth="1"/>
    <col min="4105" max="4105" width="12.625" style="187" customWidth="1"/>
    <col min="4106" max="4109" width="7.75" style="187" customWidth="1"/>
    <col min="4110" max="4110" width="11.875" style="187" customWidth="1"/>
    <col min="4111" max="4114" width="7.625" style="187" customWidth="1"/>
    <col min="4115" max="4115" width="2.625" style="187" customWidth="1"/>
    <col min="4116" max="4116" width="5.625" style="187" customWidth="1"/>
    <col min="4117" max="4117" width="9" style="187"/>
    <col min="4118" max="4121" width="5.625" style="187" customWidth="1"/>
    <col min="4122" max="4352" width="9" style="187"/>
    <col min="4353" max="4354" width="5.625" style="187" customWidth="1"/>
    <col min="4355" max="4356" width="4.625" style="187" customWidth="1"/>
    <col min="4357" max="4359" width="5.625" style="187" customWidth="1"/>
    <col min="4360" max="4360" width="9.125" style="187" customWidth="1"/>
    <col min="4361" max="4361" width="12.625" style="187" customWidth="1"/>
    <col min="4362" max="4365" width="7.75" style="187" customWidth="1"/>
    <col min="4366" max="4366" width="11.875" style="187" customWidth="1"/>
    <col min="4367" max="4370" width="7.625" style="187" customWidth="1"/>
    <col min="4371" max="4371" width="2.625" style="187" customWidth="1"/>
    <col min="4372" max="4372" width="5.625" style="187" customWidth="1"/>
    <col min="4373" max="4373" width="9" style="187"/>
    <col min="4374" max="4377" width="5.625" style="187" customWidth="1"/>
    <col min="4378" max="4608" width="9" style="187"/>
    <col min="4609" max="4610" width="5.625" style="187" customWidth="1"/>
    <col min="4611" max="4612" width="4.625" style="187" customWidth="1"/>
    <col min="4613" max="4615" width="5.625" style="187" customWidth="1"/>
    <col min="4616" max="4616" width="9.125" style="187" customWidth="1"/>
    <col min="4617" max="4617" width="12.625" style="187" customWidth="1"/>
    <col min="4618" max="4621" width="7.75" style="187" customWidth="1"/>
    <col min="4622" max="4622" width="11.875" style="187" customWidth="1"/>
    <col min="4623" max="4626" width="7.625" style="187" customWidth="1"/>
    <col min="4627" max="4627" width="2.625" style="187" customWidth="1"/>
    <col min="4628" max="4628" width="5.625" style="187" customWidth="1"/>
    <col min="4629" max="4629" width="9" style="187"/>
    <col min="4630" max="4633" width="5.625" style="187" customWidth="1"/>
    <col min="4634" max="4864" width="9" style="187"/>
    <col min="4865" max="4866" width="5.625" style="187" customWidth="1"/>
    <col min="4867" max="4868" width="4.625" style="187" customWidth="1"/>
    <col min="4869" max="4871" width="5.625" style="187" customWidth="1"/>
    <col min="4872" max="4872" width="9.125" style="187" customWidth="1"/>
    <col min="4873" max="4873" width="12.625" style="187" customWidth="1"/>
    <col min="4874" max="4877" width="7.75" style="187" customWidth="1"/>
    <col min="4878" max="4878" width="11.875" style="187" customWidth="1"/>
    <col min="4879" max="4882" width="7.625" style="187" customWidth="1"/>
    <col min="4883" max="4883" width="2.625" style="187" customWidth="1"/>
    <col min="4884" max="4884" width="5.625" style="187" customWidth="1"/>
    <col min="4885" max="4885" width="9" style="187"/>
    <col min="4886" max="4889" width="5.625" style="187" customWidth="1"/>
    <col min="4890" max="5120" width="9" style="187"/>
    <col min="5121" max="5122" width="5.625" style="187" customWidth="1"/>
    <col min="5123" max="5124" width="4.625" style="187" customWidth="1"/>
    <col min="5125" max="5127" width="5.625" style="187" customWidth="1"/>
    <col min="5128" max="5128" width="9.125" style="187" customWidth="1"/>
    <col min="5129" max="5129" width="12.625" style="187" customWidth="1"/>
    <col min="5130" max="5133" width="7.75" style="187" customWidth="1"/>
    <col min="5134" max="5134" width="11.875" style="187" customWidth="1"/>
    <col min="5135" max="5138" width="7.625" style="187" customWidth="1"/>
    <col min="5139" max="5139" width="2.625" style="187" customWidth="1"/>
    <col min="5140" max="5140" width="5.625" style="187" customWidth="1"/>
    <col min="5141" max="5141" width="9" style="187"/>
    <col min="5142" max="5145" width="5.625" style="187" customWidth="1"/>
    <col min="5146" max="5376" width="9" style="187"/>
    <col min="5377" max="5378" width="5.625" style="187" customWidth="1"/>
    <col min="5379" max="5380" width="4.625" style="187" customWidth="1"/>
    <col min="5381" max="5383" width="5.625" style="187" customWidth="1"/>
    <col min="5384" max="5384" width="9.125" style="187" customWidth="1"/>
    <col min="5385" max="5385" width="12.625" style="187" customWidth="1"/>
    <col min="5386" max="5389" width="7.75" style="187" customWidth="1"/>
    <col min="5390" max="5390" width="11.875" style="187" customWidth="1"/>
    <col min="5391" max="5394" width="7.625" style="187" customWidth="1"/>
    <col min="5395" max="5395" width="2.625" style="187" customWidth="1"/>
    <col min="5396" max="5396" width="5.625" style="187" customWidth="1"/>
    <col min="5397" max="5397" width="9" style="187"/>
    <col min="5398" max="5401" width="5.625" style="187" customWidth="1"/>
    <col min="5402" max="5632" width="9" style="187"/>
    <col min="5633" max="5634" width="5.625" style="187" customWidth="1"/>
    <col min="5635" max="5636" width="4.625" style="187" customWidth="1"/>
    <col min="5637" max="5639" width="5.625" style="187" customWidth="1"/>
    <col min="5640" max="5640" width="9.125" style="187" customWidth="1"/>
    <col min="5641" max="5641" width="12.625" style="187" customWidth="1"/>
    <col min="5642" max="5645" width="7.75" style="187" customWidth="1"/>
    <col min="5646" max="5646" width="11.875" style="187" customWidth="1"/>
    <col min="5647" max="5650" width="7.625" style="187" customWidth="1"/>
    <col min="5651" max="5651" width="2.625" style="187" customWidth="1"/>
    <col min="5652" max="5652" width="5.625" style="187" customWidth="1"/>
    <col min="5653" max="5653" width="9" style="187"/>
    <col min="5654" max="5657" width="5.625" style="187" customWidth="1"/>
    <col min="5658" max="5888" width="9" style="187"/>
    <col min="5889" max="5890" width="5.625" style="187" customWidth="1"/>
    <col min="5891" max="5892" width="4.625" style="187" customWidth="1"/>
    <col min="5893" max="5895" width="5.625" style="187" customWidth="1"/>
    <col min="5896" max="5896" width="9.125" style="187" customWidth="1"/>
    <col min="5897" max="5897" width="12.625" style="187" customWidth="1"/>
    <col min="5898" max="5901" width="7.75" style="187" customWidth="1"/>
    <col min="5902" max="5902" width="11.875" style="187" customWidth="1"/>
    <col min="5903" max="5906" width="7.625" style="187" customWidth="1"/>
    <col min="5907" max="5907" width="2.625" style="187" customWidth="1"/>
    <col min="5908" max="5908" width="5.625" style="187" customWidth="1"/>
    <col min="5909" max="5909" width="9" style="187"/>
    <col min="5910" max="5913" width="5.625" style="187" customWidth="1"/>
    <col min="5914" max="6144" width="9" style="187"/>
    <col min="6145" max="6146" width="5.625" style="187" customWidth="1"/>
    <col min="6147" max="6148" width="4.625" style="187" customWidth="1"/>
    <col min="6149" max="6151" width="5.625" style="187" customWidth="1"/>
    <col min="6152" max="6152" width="9.125" style="187" customWidth="1"/>
    <col min="6153" max="6153" width="12.625" style="187" customWidth="1"/>
    <col min="6154" max="6157" width="7.75" style="187" customWidth="1"/>
    <col min="6158" max="6158" width="11.875" style="187" customWidth="1"/>
    <col min="6159" max="6162" width="7.625" style="187" customWidth="1"/>
    <col min="6163" max="6163" width="2.625" style="187" customWidth="1"/>
    <col min="6164" max="6164" width="5.625" style="187" customWidth="1"/>
    <col min="6165" max="6165" width="9" style="187"/>
    <col min="6166" max="6169" width="5.625" style="187" customWidth="1"/>
    <col min="6170" max="6400" width="9" style="187"/>
    <col min="6401" max="6402" width="5.625" style="187" customWidth="1"/>
    <col min="6403" max="6404" width="4.625" style="187" customWidth="1"/>
    <col min="6405" max="6407" width="5.625" style="187" customWidth="1"/>
    <col min="6408" max="6408" width="9.125" style="187" customWidth="1"/>
    <col min="6409" max="6409" width="12.625" style="187" customWidth="1"/>
    <col min="6410" max="6413" width="7.75" style="187" customWidth="1"/>
    <col min="6414" max="6414" width="11.875" style="187" customWidth="1"/>
    <col min="6415" max="6418" width="7.625" style="187" customWidth="1"/>
    <col min="6419" max="6419" width="2.625" style="187" customWidth="1"/>
    <col min="6420" max="6420" width="5.625" style="187" customWidth="1"/>
    <col min="6421" max="6421" width="9" style="187"/>
    <col min="6422" max="6425" width="5.625" style="187" customWidth="1"/>
    <col min="6426" max="6656" width="9" style="187"/>
    <col min="6657" max="6658" width="5.625" style="187" customWidth="1"/>
    <col min="6659" max="6660" width="4.625" style="187" customWidth="1"/>
    <col min="6661" max="6663" width="5.625" style="187" customWidth="1"/>
    <col min="6664" max="6664" width="9.125" style="187" customWidth="1"/>
    <col min="6665" max="6665" width="12.625" style="187" customWidth="1"/>
    <col min="6666" max="6669" width="7.75" style="187" customWidth="1"/>
    <col min="6670" max="6670" width="11.875" style="187" customWidth="1"/>
    <col min="6671" max="6674" width="7.625" style="187" customWidth="1"/>
    <col min="6675" max="6675" width="2.625" style="187" customWidth="1"/>
    <col min="6676" max="6676" width="5.625" style="187" customWidth="1"/>
    <col min="6677" max="6677" width="9" style="187"/>
    <col min="6678" max="6681" width="5.625" style="187" customWidth="1"/>
    <col min="6682" max="6912" width="9" style="187"/>
    <col min="6913" max="6914" width="5.625" style="187" customWidth="1"/>
    <col min="6915" max="6916" width="4.625" style="187" customWidth="1"/>
    <col min="6917" max="6919" width="5.625" style="187" customWidth="1"/>
    <col min="6920" max="6920" width="9.125" style="187" customWidth="1"/>
    <col min="6921" max="6921" width="12.625" style="187" customWidth="1"/>
    <col min="6922" max="6925" width="7.75" style="187" customWidth="1"/>
    <col min="6926" max="6926" width="11.875" style="187" customWidth="1"/>
    <col min="6927" max="6930" width="7.625" style="187" customWidth="1"/>
    <col min="6931" max="6931" width="2.625" style="187" customWidth="1"/>
    <col min="6932" max="6932" width="5.625" style="187" customWidth="1"/>
    <col min="6933" max="6933" width="9" style="187"/>
    <col min="6934" max="6937" width="5.625" style="187" customWidth="1"/>
    <col min="6938" max="7168" width="9" style="187"/>
    <col min="7169" max="7170" width="5.625" style="187" customWidth="1"/>
    <col min="7171" max="7172" width="4.625" style="187" customWidth="1"/>
    <col min="7173" max="7175" width="5.625" style="187" customWidth="1"/>
    <col min="7176" max="7176" width="9.125" style="187" customWidth="1"/>
    <col min="7177" max="7177" width="12.625" style="187" customWidth="1"/>
    <col min="7178" max="7181" width="7.75" style="187" customWidth="1"/>
    <col min="7182" max="7182" width="11.875" style="187" customWidth="1"/>
    <col min="7183" max="7186" width="7.625" style="187" customWidth="1"/>
    <col min="7187" max="7187" width="2.625" style="187" customWidth="1"/>
    <col min="7188" max="7188" width="5.625" style="187" customWidth="1"/>
    <col min="7189" max="7189" width="9" style="187"/>
    <col min="7190" max="7193" width="5.625" style="187" customWidth="1"/>
    <col min="7194" max="7424" width="9" style="187"/>
    <col min="7425" max="7426" width="5.625" style="187" customWidth="1"/>
    <col min="7427" max="7428" width="4.625" style="187" customWidth="1"/>
    <col min="7429" max="7431" width="5.625" style="187" customWidth="1"/>
    <col min="7432" max="7432" width="9.125" style="187" customWidth="1"/>
    <col min="7433" max="7433" width="12.625" style="187" customWidth="1"/>
    <col min="7434" max="7437" width="7.75" style="187" customWidth="1"/>
    <col min="7438" max="7438" width="11.875" style="187" customWidth="1"/>
    <col min="7439" max="7442" width="7.625" style="187" customWidth="1"/>
    <col min="7443" max="7443" width="2.625" style="187" customWidth="1"/>
    <col min="7444" max="7444" width="5.625" style="187" customWidth="1"/>
    <col min="7445" max="7445" width="9" style="187"/>
    <col min="7446" max="7449" width="5.625" style="187" customWidth="1"/>
    <col min="7450" max="7680" width="9" style="187"/>
    <col min="7681" max="7682" width="5.625" style="187" customWidth="1"/>
    <col min="7683" max="7684" width="4.625" style="187" customWidth="1"/>
    <col min="7685" max="7687" width="5.625" style="187" customWidth="1"/>
    <col min="7688" max="7688" width="9.125" style="187" customWidth="1"/>
    <col min="7689" max="7689" width="12.625" style="187" customWidth="1"/>
    <col min="7690" max="7693" width="7.75" style="187" customWidth="1"/>
    <col min="7694" max="7694" width="11.875" style="187" customWidth="1"/>
    <col min="7695" max="7698" width="7.625" style="187" customWidth="1"/>
    <col min="7699" max="7699" width="2.625" style="187" customWidth="1"/>
    <col min="7700" max="7700" width="5.625" style="187" customWidth="1"/>
    <col min="7701" max="7701" width="9" style="187"/>
    <col min="7702" max="7705" width="5.625" style="187" customWidth="1"/>
    <col min="7706" max="7936" width="9" style="187"/>
    <col min="7937" max="7938" width="5.625" style="187" customWidth="1"/>
    <col min="7939" max="7940" width="4.625" style="187" customWidth="1"/>
    <col min="7941" max="7943" width="5.625" style="187" customWidth="1"/>
    <col min="7944" max="7944" width="9.125" style="187" customWidth="1"/>
    <col min="7945" max="7945" width="12.625" style="187" customWidth="1"/>
    <col min="7946" max="7949" width="7.75" style="187" customWidth="1"/>
    <col min="7950" max="7950" width="11.875" style="187" customWidth="1"/>
    <col min="7951" max="7954" width="7.625" style="187" customWidth="1"/>
    <col min="7955" max="7955" width="2.625" style="187" customWidth="1"/>
    <col min="7956" max="7956" width="5.625" style="187" customWidth="1"/>
    <col min="7957" max="7957" width="9" style="187"/>
    <col min="7958" max="7961" width="5.625" style="187" customWidth="1"/>
    <col min="7962" max="8192" width="9" style="187"/>
    <col min="8193" max="8194" width="5.625" style="187" customWidth="1"/>
    <col min="8195" max="8196" width="4.625" style="187" customWidth="1"/>
    <col min="8197" max="8199" width="5.625" style="187" customWidth="1"/>
    <col min="8200" max="8200" width="9.125" style="187" customWidth="1"/>
    <col min="8201" max="8201" width="12.625" style="187" customWidth="1"/>
    <col min="8202" max="8205" width="7.75" style="187" customWidth="1"/>
    <col min="8206" max="8206" width="11.875" style="187" customWidth="1"/>
    <col min="8207" max="8210" width="7.625" style="187" customWidth="1"/>
    <col min="8211" max="8211" width="2.625" style="187" customWidth="1"/>
    <col min="8212" max="8212" width="5.625" style="187" customWidth="1"/>
    <col min="8213" max="8213" width="9" style="187"/>
    <col min="8214" max="8217" width="5.625" style="187" customWidth="1"/>
    <col min="8218" max="8448" width="9" style="187"/>
    <col min="8449" max="8450" width="5.625" style="187" customWidth="1"/>
    <col min="8451" max="8452" width="4.625" style="187" customWidth="1"/>
    <col min="8453" max="8455" width="5.625" style="187" customWidth="1"/>
    <col min="8456" max="8456" width="9.125" style="187" customWidth="1"/>
    <col min="8457" max="8457" width="12.625" style="187" customWidth="1"/>
    <col min="8458" max="8461" width="7.75" style="187" customWidth="1"/>
    <col min="8462" max="8462" width="11.875" style="187" customWidth="1"/>
    <col min="8463" max="8466" width="7.625" style="187" customWidth="1"/>
    <col min="8467" max="8467" width="2.625" style="187" customWidth="1"/>
    <col min="8468" max="8468" width="5.625" style="187" customWidth="1"/>
    <col min="8469" max="8469" width="9" style="187"/>
    <col min="8470" max="8473" width="5.625" style="187" customWidth="1"/>
    <col min="8474" max="8704" width="9" style="187"/>
    <col min="8705" max="8706" width="5.625" style="187" customWidth="1"/>
    <col min="8707" max="8708" width="4.625" style="187" customWidth="1"/>
    <col min="8709" max="8711" width="5.625" style="187" customWidth="1"/>
    <col min="8712" max="8712" width="9.125" style="187" customWidth="1"/>
    <col min="8713" max="8713" width="12.625" style="187" customWidth="1"/>
    <col min="8714" max="8717" width="7.75" style="187" customWidth="1"/>
    <col min="8718" max="8718" width="11.875" style="187" customWidth="1"/>
    <col min="8719" max="8722" width="7.625" style="187" customWidth="1"/>
    <col min="8723" max="8723" width="2.625" style="187" customWidth="1"/>
    <col min="8724" max="8724" width="5.625" style="187" customWidth="1"/>
    <col min="8725" max="8725" width="9" style="187"/>
    <col min="8726" max="8729" width="5.625" style="187" customWidth="1"/>
    <col min="8730" max="8960" width="9" style="187"/>
    <col min="8961" max="8962" width="5.625" style="187" customWidth="1"/>
    <col min="8963" max="8964" width="4.625" style="187" customWidth="1"/>
    <col min="8965" max="8967" width="5.625" style="187" customWidth="1"/>
    <col min="8968" max="8968" width="9.125" style="187" customWidth="1"/>
    <col min="8969" max="8969" width="12.625" style="187" customWidth="1"/>
    <col min="8970" max="8973" width="7.75" style="187" customWidth="1"/>
    <col min="8974" max="8974" width="11.875" style="187" customWidth="1"/>
    <col min="8975" max="8978" width="7.625" style="187" customWidth="1"/>
    <col min="8979" max="8979" width="2.625" style="187" customWidth="1"/>
    <col min="8980" max="8980" width="5.625" style="187" customWidth="1"/>
    <col min="8981" max="8981" width="9" style="187"/>
    <col min="8982" max="8985" width="5.625" style="187" customWidth="1"/>
    <col min="8986" max="9216" width="9" style="187"/>
    <col min="9217" max="9218" width="5.625" style="187" customWidth="1"/>
    <col min="9219" max="9220" width="4.625" style="187" customWidth="1"/>
    <col min="9221" max="9223" width="5.625" style="187" customWidth="1"/>
    <col min="9224" max="9224" width="9.125" style="187" customWidth="1"/>
    <col min="9225" max="9225" width="12.625" style="187" customWidth="1"/>
    <col min="9226" max="9229" width="7.75" style="187" customWidth="1"/>
    <col min="9230" max="9230" width="11.875" style="187" customWidth="1"/>
    <col min="9231" max="9234" width="7.625" style="187" customWidth="1"/>
    <col min="9235" max="9235" width="2.625" style="187" customWidth="1"/>
    <col min="9236" max="9236" width="5.625" style="187" customWidth="1"/>
    <col min="9237" max="9237" width="9" style="187"/>
    <col min="9238" max="9241" width="5.625" style="187" customWidth="1"/>
    <col min="9242" max="9472" width="9" style="187"/>
    <col min="9473" max="9474" width="5.625" style="187" customWidth="1"/>
    <col min="9475" max="9476" width="4.625" style="187" customWidth="1"/>
    <col min="9477" max="9479" width="5.625" style="187" customWidth="1"/>
    <col min="9480" max="9480" width="9.125" style="187" customWidth="1"/>
    <col min="9481" max="9481" width="12.625" style="187" customWidth="1"/>
    <col min="9482" max="9485" width="7.75" style="187" customWidth="1"/>
    <col min="9486" max="9486" width="11.875" style="187" customWidth="1"/>
    <col min="9487" max="9490" width="7.625" style="187" customWidth="1"/>
    <col min="9491" max="9491" width="2.625" style="187" customWidth="1"/>
    <col min="9492" max="9492" width="5.625" style="187" customWidth="1"/>
    <col min="9493" max="9493" width="9" style="187"/>
    <col min="9494" max="9497" width="5.625" style="187" customWidth="1"/>
    <col min="9498" max="9728" width="9" style="187"/>
    <col min="9729" max="9730" width="5.625" style="187" customWidth="1"/>
    <col min="9731" max="9732" width="4.625" style="187" customWidth="1"/>
    <col min="9733" max="9735" width="5.625" style="187" customWidth="1"/>
    <col min="9736" max="9736" width="9.125" style="187" customWidth="1"/>
    <col min="9737" max="9737" width="12.625" style="187" customWidth="1"/>
    <col min="9738" max="9741" width="7.75" style="187" customWidth="1"/>
    <col min="9742" max="9742" width="11.875" style="187" customWidth="1"/>
    <col min="9743" max="9746" width="7.625" style="187" customWidth="1"/>
    <col min="9747" max="9747" width="2.625" style="187" customWidth="1"/>
    <col min="9748" max="9748" width="5.625" style="187" customWidth="1"/>
    <col min="9749" max="9749" width="9" style="187"/>
    <col min="9750" max="9753" width="5.625" style="187" customWidth="1"/>
    <col min="9754" max="9984" width="9" style="187"/>
    <col min="9985" max="9986" width="5.625" style="187" customWidth="1"/>
    <col min="9987" max="9988" width="4.625" style="187" customWidth="1"/>
    <col min="9989" max="9991" width="5.625" style="187" customWidth="1"/>
    <col min="9992" max="9992" width="9.125" style="187" customWidth="1"/>
    <col min="9993" max="9993" width="12.625" style="187" customWidth="1"/>
    <col min="9994" max="9997" width="7.75" style="187" customWidth="1"/>
    <col min="9998" max="9998" width="11.875" style="187" customWidth="1"/>
    <col min="9999" max="10002" width="7.625" style="187" customWidth="1"/>
    <col min="10003" max="10003" width="2.625" style="187" customWidth="1"/>
    <col min="10004" max="10004" width="5.625" style="187" customWidth="1"/>
    <col min="10005" max="10005" width="9" style="187"/>
    <col min="10006" max="10009" width="5.625" style="187" customWidth="1"/>
    <col min="10010" max="10240" width="9" style="187"/>
    <col min="10241" max="10242" width="5.625" style="187" customWidth="1"/>
    <col min="10243" max="10244" width="4.625" style="187" customWidth="1"/>
    <col min="10245" max="10247" width="5.625" style="187" customWidth="1"/>
    <col min="10248" max="10248" width="9.125" style="187" customWidth="1"/>
    <col min="10249" max="10249" width="12.625" style="187" customWidth="1"/>
    <col min="10250" max="10253" width="7.75" style="187" customWidth="1"/>
    <col min="10254" max="10254" width="11.875" style="187" customWidth="1"/>
    <col min="10255" max="10258" width="7.625" style="187" customWidth="1"/>
    <col min="10259" max="10259" width="2.625" style="187" customWidth="1"/>
    <col min="10260" max="10260" width="5.625" style="187" customWidth="1"/>
    <col min="10261" max="10261" width="9" style="187"/>
    <col min="10262" max="10265" width="5.625" style="187" customWidth="1"/>
    <col min="10266" max="10496" width="9" style="187"/>
    <col min="10497" max="10498" width="5.625" style="187" customWidth="1"/>
    <col min="10499" max="10500" width="4.625" style="187" customWidth="1"/>
    <col min="10501" max="10503" width="5.625" style="187" customWidth="1"/>
    <col min="10504" max="10504" width="9.125" style="187" customWidth="1"/>
    <col min="10505" max="10505" width="12.625" style="187" customWidth="1"/>
    <col min="10506" max="10509" width="7.75" style="187" customWidth="1"/>
    <col min="10510" max="10510" width="11.875" style="187" customWidth="1"/>
    <col min="10511" max="10514" width="7.625" style="187" customWidth="1"/>
    <col min="10515" max="10515" width="2.625" style="187" customWidth="1"/>
    <col min="10516" max="10516" width="5.625" style="187" customWidth="1"/>
    <col min="10517" max="10517" width="9" style="187"/>
    <col min="10518" max="10521" width="5.625" style="187" customWidth="1"/>
    <col min="10522" max="10752" width="9" style="187"/>
    <col min="10753" max="10754" width="5.625" style="187" customWidth="1"/>
    <col min="10755" max="10756" width="4.625" style="187" customWidth="1"/>
    <col min="10757" max="10759" width="5.625" style="187" customWidth="1"/>
    <col min="10760" max="10760" width="9.125" style="187" customWidth="1"/>
    <col min="10761" max="10761" width="12.625" style="187" customWidth="1"/>
    <col min="10762" max="10765" width="7.75" style="187" customWidth="1"/>
    <col min="10766" max="10766" width="11.875" style="187" customWidth="1"/>
    <col min="10767" max="10770" width="7.625" style="187" customWidth="1"/>
    <col min="10771" max="10771" width="2.625" style="187" customWidth="1"/>
    <col min="10772" max="10772" width="5.625" style="187" customWidth="1"/>
    <col min="10773" max="10773" width="9" style="187"/>
    <col min="10774" max="10777" width="5.625" style="187" customWidth="1"/>
    <col min="10778" max="11008" width="9" style="187"/>
    <col min="11009" max="11010" width="5.625" style="187" customWidth="1"/>
    <col min="11011" max="11012" width="4.625" style="187" customWidth="1"/>
    <col min="11013" max="11015" width="5.625" style="187" customWidth="1"/>
    <col min="11016" max="11016" width="9.125" style="187" customWidth="1"/>
    <col min="11017" max="11017" width="12.625" style="187" customWidth="1"/>
    <col min="11018" max="11021" width="7.75" style="187" customWidth="1"/>
    <col min="11022" max="11022" width="11.875" style="187" customWidth="1"/>
    <col min="11023" max="11026" width="7.625" style="187" customWidth="1"/>
    <col min="11027" max="11027" width="2.625" style="187" customWidth="1"/>
    <col min="11028" max="11028" width="5.625" style="187" customWidth="1"/>
    <col min="11029" max="11029" width="9" style="187"/>
    <col min="11030" max="11033" width="5.625" style="187" customWidth="1"/>
    <col min="11034" max="11264" width="9" style="187"/>
    <col min="11265" max="11266" width="5.625" style="187" customWidth="1"/>
    <col min="11267" max="11268" width="4.625" style="187" customWidth="1"/>
    <col min="11269" max="11271" width="5.625" style="187" customWidth="1"/>
    <col min="11272" max="11272" width="9.125" style="187" customWidth="1"/>
    <col min="11273" max="11273" width="12.625" style="187" customWidth="1"/>
    <col min="11274" max="11277" width="7.75" style="187" customWidth="1"/>
    <col min="11278" max="11278" width="11.875" style="187" customWidth="1"/>
    <col min="11279" max="11282" width="7.625" style="187" customWidth="1"/>
    <col min="11283" max="11283" width="2.625" style="187" customWidth="1"/>
    <col min="11284" max="11284" width="5.625" style="187" customWidth="1"/>
    <col min="11285" max="11285" width="9" style="187"/>
    <col min="11286" max="11289" width="5.625" style="187" customWidth="1"/>
    <col min="11290" max="11520" width="9" style="187"/>
    <col min="11521" max="11522" width="5.625" style="187" customWidth="1"/>
    <col min="11523" max="11524" width="4.625" style="187" customWidth="1"/>
    <col min="11525" max="11527" width="5.625" style="187" customWidth="1"/>
    <col min="11528" max="11528" width="9.125" style="187" customWidth="1"/>
    <col min="11529" max="11529" width="12.625" style="187" customWidth="1"/>
    <col min="11530" max="11533" width="7.75" style="187" customWidth="1"/>
    <col min="11534" max="11534" width="11.875" style="187" customWidth="1"/>
    <col min="11535" max="11538" width="7.625" style="187" customWidth="1"/>
    <col min="11539" max="11539" width="2.625" style="187" customWidth="1"/>
    <col min="11540" max="11540" width="5.625" style="187" customWidth="1"/>
    <col min="11541" max="11541" width="9" style="187"/>
    <col min="11542" max="11545" width="5.625" style="187" customWidth="1"/>
    <col min="11546" max="11776" width="9" style="187"/>
    <col min="11777" max="11778" width="5.625" style="187" customWidth="1"/>
    <col min="11779" max="11780" width="4.625" style="187" customWidth="1"/>
    <col min="11781" max="11783" width="5.625" style="187" customWidth="1"/>
    <col min="11784" max="11784" width="9.125" style="187" customWidth="1"/>
    <col min="11785" max="11785" width="12.625" style="187" customWidth="1"/>
    <col min="11786" max="11789" width="7.75" style="187" customWidth="1"/>
    <col min="11790" max="11790" width="11.875" style="187" customWidth="1"/>
    <col min="11791" max="11794" width="7.625" style="187" customWidth="1"/>
    <col min="11795" max="11795" width="2.625" style="187" customWidth="1"/>
    <col min="11796" max="11796" width="5.625" style="187" customWidth="1"/>
    <col min="11797" max="11797" width="9" style="187"/>
    <col min="11798" max="11801" width="5.625" style="187" customWidth="1"/>
    <col min="11802" max="12032" width="9" style="187"/>
    <col min="12033" max="12034" width="5.625" style="187" customWidth="1"/>
    <col min="12035" max="12036" width="4.625" style="187" customWidth="1"/>
    <col min="12037" max="12039" width="5.625" style="187" customWidth="1"/>
    <col min="12040" max="12040" width="9.125" style="187" customWidth="1"/>
    <col min="12041" max="12041" width="12.625" style="187" customWidth="1"/>
    <col min="12042" max="12045" width="7.75" style="187" customWidth="1"/>
    <col min="12046" max="12046" width="11.875" style="187" customWidth="1"/>
    <col min="12047" max="12050" width="7.625" style="187" customWidth="1"/>
    <col min="12051" max="12051" width="2.625" style="187" customWidth="1"/>
    <col min="12052" max="12052" width="5.625" style="187" customWidth="1"/>
    <col min="12053" max="12053" width="9" style="187"/>
    <col min="12054" max="12057" width="5.625" style="187" customWidth="1"/>
    <col min="12058" max="12288" width="9" style="187"/>
    <col min="12289" max="12290" width="5.625" style="187" customWidth="1"/>
    <col min="12291" max="12292" width="4.625" style="187" customWidth="1"/>
    <col min="12293" max="12295" width="5.625" style="187" customWidth="1"/>
    <col min="12296" max="12296" width="9.125" style="187" customWidth="1"/>
    <col min="12297" max="12297" width="12.625" style="187" customWidth="1"/>
    <col min="12298" max="12301" width="7.75" style="187" customWidth="1"/>
    <col min="12302" max="12302" width="11.875" style="187" customWidth="1"/>
    <col min="12303" max="12306" width="7.625" style="187" customWidth="1"/>
    <col min="12307" max="12307" width="2.625" style="187" customWidth="1"/>
    <col min="12308" max="12308" width="5.625" style="187" customWidth="1"/>
    <col min="12309" max="12309" width="9" style="187"/>
    <col min="12310" max="12313" width="5.625" style="187" customWidth="1"/>
    <col min="12314" max="12544" width="9" style="187"/>
    <col min="12545" max="12546" width="5.625" style="187" customWidth="1"/>
    <col min="12547" max="12548" width="4.625" style="187" customWidth="1"/>
    <col min="12549" max="12551" width="5.625" style="187" customWidth="1"/>
    <col min="12552" max="12552" width="9.125" style="187" customWidth="1"/>
    <col min="12553" max="12553" width="12.625" style="187" customWidth="1"/>
    <col min="12554" max="12557" width="7.75" style="187" customWidth="1"/>
    <col min="12558" max="12558" width="11.875" style="187" customWidth="1"/>
    <col min="12559" max="12562" width="7.625" style="187" customWidth="1"/>
    <col min="12563" max="12563" width="2.625" style="187" customWidth="1"/>
    <col min="12564" max="12564" width="5.625" style="187" customWidth="1"/>
    <col min="12565" max="12565" width="9" style="187"/>
    <col min="12566" max="12569" width="5.625" style="187" customWidth="1"/>
    <col min="12570" max="12800" width="9" style="187"/>
    <col min="12801" max="12802" width="5.625" style="187" customWidth="1"/>
    <col min="12803" max="12804" width="4.625" style="187" customWidth="1"/>
    <col min="12805" max="12807" width="5.625" style="187" customWidth="1"/>
    <col min="12808" max="12808" width="9.125" style="187" customWidth="1"/>
    <col min="12809" max="12809" width="12.625" style="187" customWidth="1"/>
    <col min="12810" max="12813" width="7.75" style="187" customWidth="1"/>
    <col min="12814" max="12814" width="11.875" style="187" customWidth="1"/>
    <col min="12815" max="12818" width="7.625" style="187" customWidth="1"/>
    <col min="12819" max="12819" width="2.625" style="187" customWidth="1"/>
    <col min="12820" max="12820" width="5.625" style="187" customWidth="1"/>
    <col min="12821" max="12821" width="9" style="187"/>
    <col min="12822" max="12825" width="5.625" style="187" customWidth="1"/>
    <col min="12826" max="13056" width="9" style="187"/>
    <col min="13057" max="13058" width="5.625" style="187" customWidth="1"/>
    <col min="13059" max="13060" width="4.625" style="187" customWidth="1"/>
    <col min="13061" max="13063" width="5.625" style="187" customWidth="1"/>
    <col min="13064" max="13064" width="9.125" style="187" customWidth="1"/>
    <col min="13065" max="13065" width="12.625" style="187" customWidth="1"/>
    <col min="13066" max="13069" width="7.75" style="187" customWidth="1"/>
    <col min="13070" max="13070" width="11.875" style="187" customWidth="1"/>
    <col min="13071" max="13074" width="7.625" style="187" customWidth="1"/>
    <col min="13075" max="13075" width="2.625" style="187" customWidth="1"/>
    <col min="13076" max="13076" width="5.625" style="187" customWidth="1"/>
    <col min="13077" max="13077" width="9" style="187"/>
    <col min="13078" max="13081" width="5.625" style="187" customWidth="1"/>
    <col min="13082" max="13312" width="9" style="187"/>
    <col min="13313" max="13314" width="5.625" style="187" customWidth="1"/>
    <col min="13315" max="13316" width="4.625" style="187" customWidth="1"/>
    <col min="13317" max="13319" width="5.625" style="187" customWidth="1"/>
    <col min="13320" max="13320" width="9.125" style="187" customWidth="1"/>
    <col min="13321" max="13321" width="12.625" style="187" customWidth="1"/>
    <col min="13322" max="13325" width="7.75" style="187" customWidth="1"/>
    <col min="13326" max="13326" width="11.875" style="187" customWidth="1"/>
    <col min="13327" max="13330" width="7.625" style="187" customWidth="1"/>
    <col min="13331" max="13331" width="2.625" style="187" customWidth="1"/>
    <col min="13332" max="13332" width="5.625" style="187" customWidth="1"/>
    <col min="13333" max="13333" width="9" style="187"/>
    <col min="13334" max="13337" width="5.625" style="187" customWidth="1"/>
    <col min="13338" max="13568" width="9" style="187"/>
    <col min="13569" max="13570" width="5.625" style="187" customWidth="1"/>
    <col min="13571" max="13572" width="4.625" style="187" customWidth="1"/>
    <col min="13573" max="13575" width="5.625" style="187" customWidth="1"/>
    <col min="13576" max="13576" width="9.125" style="187" customWidth="1"/>
    <col min="13577" max="13577" width="12.625" style="187" customWidth="1"/>
    <col min="13578" max="13581" width="7.75" style="187" customWidth="1"/>
    <col min="13582" max="13582" width="11.875" style="187" customWidth="1"/>
    <col min="13583" max="13586" width="7.625" style="187" customWidth="1"/>
    <col min="13587" max="13587" width="2.625" style="187" customWidth="1"/>
    <col min="13588" max="13588" width="5.625" style="187" customWidth="1"/>
    <col min="13589" max="13589" width="9" style="187"/>
    <col min="13590" max="13593" width="5.625" style="187" customWidth="1"/>
    <col min="13594" max="13824" width="9" style="187"/>
    <col min="13825" max="13826" width="5.625" style="187" customWidth="1"/>
    <col min="13827" max="13828" width="4.625" style="187" customWidth="1"/>
    <col min="13829" max="13831" width="5.625" style="187" customWidth="1"/>
    <col min="13832" max="13832" width="9.125" style="187" customWidth="1"/>
    <col min="13833" max="13833" width="12.625" style="187" customWidth="1"/>
    <col min="13834" max="13837" width="7.75" style="187" customWidth="1"/>
    <col min="13838" max="13838" width="11.875" style="187" customWidth="1"/>
    <col min="13839" max="13842" width="7.625" style="187" customWidth="1"/>
    <col min="13843" max="13843" width="2.625" style="187" customWidth="1"/>
    <col min="13844" max="13844" width="5.625" style="187" customWidth="1"/>
    <col min="13845" max="13845" width="9" style="187"/>
    <col min="13846" max="13849" width="5.625" style="187" customWidth="1"/>
    <col min="13850" max="14080" width="9" style="187"/>
    <col min="14081" max="14082" width="5.625" style="187" customWidth="1"/>
    <col min="14083" max="14084" width="4.625" style="187" customWidth="1"/>
    <col min="14085" max="14087" width="5.625" style="187" customWidth="1"/>
    <col min="14088" max="14088" width="9.125" style="187" customWidth="1"/>
    <col min="14089" max="14089" width="12.625" style="187" customWidth="1"/>
    <col min="14090" max="14093" width="7.75" style="187" customWidth="1"/>
    <col min="14094" max="14094" width="11.875" style="187" customWidth="1"/>
    <col min="14095" max="14098" width="7.625" style="187" customWidth="1"/>
    <col min="14099" max="14099" width="2.625" style="187" customWidth="1"/>
    <col min="14100" max="14100" width="5.625" style="187" customWidth="1"/>
    <col min="14101" max="14101" width="9" style="187"/>
    <col min="14102" max="14105" width="5.625" style="187" customWidth="1"/>
    <col min="14106" max="14336" width="9" style="187"/>
    <col min="14337" max="14338" width="5.625" style="187" customWidth="1"/>
    <col min="14339" max="14340" width="4.625" style="187" customWidth="1"/>
    <col min="14341" max="14343" width="5.625" style="187" customWidth="1"/>
    <col min="14344" max="14344" width="9.125" style="187" customWidth="1"/>
    <col min="14345" max="14345" width="12.625" style="187" customWidth="1"/>
    <col min="14346" max="14349" width="7.75" style="187" customWidth="1"/>
    <col min="14350" max="14350" width="11.875" style="187" customWidth="1"/>
    <col min="14351" max="14354" width="7.625" style="187" customWidth="1"/>
    <col min="14355" max="14355" width="2.625" style="187" customWidth="1"/>
    <col min="14356" max="14356" width="5.625" style="187" customWidth="1"/>
    <col min="14357" max="14357" width="9" style="187"/>
    <col min="14358" max="14361" width="5.625" style="187" customWidth="1"/>
    <col min="14362" max="14592" width="9" style="187"/>
    <col min="14593" max="14594" width="5.625" style="187" customWidth="1"/>
    <col min="14595" max="14596" width="4.625" style="187" customWidth="1"/>
    <col min="14597" max="14599" width="5.625" style="187" customWidth="1"/>
    <col min="14600" max="14600" width="9.125" style="187" customWidth="1"/>
    <col min="14601" max="14601" width="12.625" style="187" customWidth="1"/>
    <col min="14602" max="14605" width="7.75" style="187" customWidth="1"/>
    <col min="14606" max="14606" width="11.875" style="187" customWidth="1"/>
    <col min="14607" max="14610" width="7.625" style="187" customWidth="1"/>
    <col min="14611" max="14611" width="2.625" style="187" customWidth="1"/>
    <col min="14612" max="14612" width="5.625" style="187" customWidth="1"/>
    <col min="14613" max="14613" width="9" style="187"/>
    <col min="14614" max="14617" width="5.625" style="187" customWidth="1"/>
    <col min="14618" max="14848" width="9" style="187"/>
    <col min="14849" max="14850" width="5.625" style="187" customWidth="1"/>
    <col min="14851" max="14852" width="4.625" style="187" customWidth="1"/>
    <col min="14853" max="14855" width="5.625" style="187" customWidth="1"/>
    <col min="14856" max="14856" width="9.125" style="187" customWidth="1"/>
    <col min="14857" max="14857" width="12.625" style="187" customWidth="1"/>
    <col min="14858" max="14861" width="7.75" style="187" customWidth="1"/>
    <col min="14862" max="14862" width="11.875" style="187" customWidth="1"/>
    <col min="14863" max="14866" width="7.625" style="187" customWidth="1"/>
    <col min="14867" max="14867" width="2.625" style="187" customWidth="1"/>
    <col min="14868" max="14868" width="5.625" style="187" customWidth="1"/>
    <col min="14869" max="14869" width="9" style="187"/>
    <col min="14870" max="14873" width="5.625" style="187" customWidth="1"/>
    <col min="14874" max="15104" width="9" style="187"/>
    <col min="15105" max="15106" width="5.625" style="187" customWidth="1"/>
    <col min="15107" max="15108" width="4.625" style="187" customWidth="1"/>
    <col min="15109" max="15111" width="5.625" style="187" customWidth="1"/>
    <col min="15112" max="15112" width="9.125" style="187" customWidth="1"/>
    <col min="15113" max="15113" width="12.625" style="187" customWidth="1"/>
    <col min="15114" max="15117" width="7.75" style="187" customWidth="1"/>
    <col min="15118" max="15118" width="11.875" style="187" customWidth="1"/>
    <col min="15119" max="15122" width="7.625" style="187" customWidth="1"/>
    <col min="15123" max="15123" width="2.625" style="187" customWidth="1"/>
    <col min="15124" max="15124" width="5.625" style="187" customWidth="1"/>
    <col min="15125" max="15125" width="9" style="187"/>
    <col min="15126" max="15129" width="5.625" style="187" customWidth="1"/>
    <col min="15130" max="15360" width="9" style="187"/>
    <col min="15361" max="15362" width="5.625" style="187" customWidth="1"/>
    <col min="15363" max="15364" width="4.625" style="187" customWidth="1"/>
    <col min="15365" max="15367" width="5.625" style="187" customWidth="1"/>
    <col min="15368" max="15368" width="9.125" style="187" customWidth="1"/>
    <col min="15369" max="15369" width="12.625" style="187" customWidth="1"/>
    <col min="15370" max="15373" width="7.75" style="187" customWidth="1"/>
    <col min="15374" max="15374" width="11.875" style="187" customWidth="1"/>
    <col min="15375" max="15378" width="7.625" style="187" customWidth="1"/>
    <col min="15379" max="15379" width="2.625" style="187" customWidth="1"/>
    <col min="15380" max="15380" width="5.625" style="187" customWidth="1"/>
    <col min="15381" max="15381" width="9" style="187"/>
    <col min="15382" max="15385" width="5.625" style="187" customWidth="1"/>
    <col min="15386" max="15616" width="9" style="187"/>
    <col min="15617" max="15618" width="5.625" style="187" customWidth="1"/>
    <col min="15619" max="15620" width="4.625" style="187" customWidth="1"/>
    <col min="15621" max="15623" width="5.625" style="187" customWidth="1"/>
    <col min="15624" max="15624" width="9.125" style="187" customWidth="1"/>
    <col min="15625" max="15625" width="12.625" style="187" customWidth="1"/>
    <col min="15626" max="15629" width="7.75" style="187" customWidth="1"/>
    <col min="15630" max="15630" width="11.875" style="187" customWidth="1"/>
    <col min="15631" max="15634" width="7.625" style="187" customWidth="1"/>
    <col min="15635" max="15635" width="2.625" style="187" customWidth="1"/>
    <col min="15636" max="15636" width="5.625" style="187" customWidth="1"/>
    <col min="15637" max="15637" width="9" style="187"/>
    <col min="15638" max="15641" width="5.625" style="187" customWidth="1"/>
    <col min="15642" max="15872" width="9" style="187"/>
    <col min="15873" max="15874" width="5.625" style="187" customWidth="1"/>
    <col min="15875" max="15876" width="4.625" style="187" customWidth="1"/>
    <col min="15877" max="15879" width="5.625" style="187" customWidth="1"/>
    <col min="15880" max="15880" width="9.125" style="187" customWidth="1"/>
    <col min="15881" max="15881" width="12.625" style="187" customWidth="1"/>
    <col min="15882" max="15885" width="7.75" style="187" customWidth="1"/>
    <col min="15886" max="15886" width="11.875" style="187" customWidth="1"/>
    <col min="15887" max="15890" width="7.625" style="187" customWidth="1"/>
    <col min="15891" max="15891" width="2.625" style="187" customWidth="1"/>
    <col min="15892" max="15892" width="5.625" style="187" customWidth="1"/>
    <col min="15893" max="15893" width="9" style="187"/>
    <col min="15894" max="15897" width="5.625" style="187" customWidth="1"/>
    <col min="15898" max="16128" width="9" style="187"/>
    <col min="16129" max="16130" width="5.625" style="187" customWidth="1"/>
    <col min="16131" max="16132" width="4.625" style="187" customWidth="1"/>
    <col min="16133" max="16135" width="5.625" style="187" customWidth="1"/>
    <col min="16136" max="16136" width="9.125" style="187" customWidth="1"/>
    <col min="16137" max="16137" width="12.625" style="187" customWidth="1"/>
    <col min="16138" max="16141" width="7.75" style="187" customWidth="1"/>
    <col min="16142" max="16142" width="11.875" style="187" customWidth="1"/>
    <col min="16143" max="16146" width="7.625" style="187" customWidth="1"/>
    <col min="16147" max="16147" width="2.625" style="187" customWidth="1"/>
    <col min="16148" max="16148" width="5.625" style="187" customWidth="1"/>
    <col min="16149" max="16149" width="9" style="187"/>
    <col min="16150" max="16153" width="5.625" style="187" customWidth="1"/>
    <col min="16154" max="16384" width="9" style="187"/>
  </cols>
  <sheetData>
    <row r="1" spans="1:19" ht="23.1" customHeight="1">
      <c r="A1" s="187" t="s">
        <v>369</v>
      </c>
    </row>
    <row r="2" spans="1:19" ht="23.1" customHeight="1">
      <c r="A2" s="187" t="s">
        <v>200</v>
      </c>
    </row>
    <row r="3" spans="1:19" ht="23.1" customHeight="1">
      <c r="A3" s="592" t="s">
        <v>10</v>
      </c>
      <c r="B3" s="635"/>
      <c r="C3" s="592" t="s">
        <v>201</v>
      </c>
      <c r="D3" s="635"/>
      <c r="E3" s="592" t="s">
        <v>15</v>
      </c>
      <c r="F3" s="599"/>
      <c r="G3" s="599"/>
      <c r="H3" s="602" t="s">
        <v>8</v>
      </c>
      <c r="I3" s="636" t="s">
        <v>202</v>
      </c>
      <c r="J3" s="593" t="s">
        <v>203</v>
      </c>
      <c r="K3" s="593"/>
      <c r="L3" s="625" t="s">
        <v>204</v>
      </c>
      <c r="M3" s="626"/>
      <c r="N3" s="188" t="s">
        <v>205</v>
      </c>
      <c r="O3" s="629" t="s">
        <v>392</v>
      </c>
      <c r="P3" s="630"/>
      <c r="Q3" s="631" t="s">
        <v>393</v>
      </c>
      <c r="R3" s="632"/>
      <c r="S3" s="189"/>
    </row>
    <row r="4" spans="1:19" ht="23.1" customHeight="1">
      <c r="A4" s="594"/>
      <c r="B4" s="598"/>
      <c r="C4" s="594" t="s">
        <v>206</v>
      </c>
      <c r="D4" s="598"/>
      <c r="E4" s="600"/>
      <c r="F4" s="601"/>
      <c r="G4" s="601"/>
      <c r="H4" s="603"/>
      <c r="I4" s="603"/>
      <c r="J4" s="595" t="s">
        <v>207</v>
      </c>
      <c r="K4" s="595"/>
      <c r="L4" s="627"/>
      <c r="M4" s="628"/>
      <c r="N4" s="190" t="s">
        <v>208</v>
      </c>
      <c r="O4" s="633" t="s">
        <v>209</v>
      </c>
      <c r="P4" s="634"/>
      <c r="Q4" s="633" t="s">
        <v>209</v>
      </c>
      <c r="R4" s="634"/>
      <c r="S4" s="191"/>
    </row>
    <row r="5" spans="1:19" ht="23.1" customHeight="1">
      <c r="A5" s="608" t="s">
        <v>210</v>
      </c>
      <c r="B5" s="609"/>
      <c r="C5" s="192"/>
      <c r="D5" s="193"/>
      <c r="E5" s="194"/>
      <c r="F5" s="194"/>
      <c r="G5" s="194"/>
      <c r="H5" s="195"/>
      <c r="I5" s="195"/>
      <c r="J5" s="196" t="s">
        <v>211</v>
      </c>
      <c r="K5" s="196" t="s">
        <v>212</v>
      </c>
      <c r="L5" s="197" t="s">
        <v>211</v>
      </c>
      <c r="M5" s="198" t="s">
        <v>212</v>
      </c>
      <c r="N5" s="196"/>
      <c r="O5" s="610" t="s">
        <v>213</v>
      </c>
      <c r="P5" s="611"/>
      <c r="Q5" s="610" t="s">
        <v>213</v>
      </c>
      <c r="R5" s="611"/>
      <c r="S5" s="191"/>
    </row>
    <row r="6" spans="1:19" ht="23.1" customHeight="1">
      <c r="A6" s="612" t="s">
        <v>100</v>
      </c>
      <c r="B6" s="613"/>
      <c r="C6" s="612" t="s">
        <v>252</v>
      </c>
      <c r="D6" s="616"/>
      <c r="E6" s="612" t="s">
        <v>214</v>
      </c>
      <c r="F6" s="618"/>
      <c r="G6" s="618"/>
      <c r="H6" s="621" t="s">
        <v>215</v>
      </c>
      <c r="I6" s="621" t="s">
        <v>216</v>
      </c>
      <c r="J6" s="613" t="s">
        <v>217</v>
      </c>
      <c r="K6" s="616"/>
      <c r="L6" s="612" t="s">
        <v>391</v>
      </c>
      <c r="M6" s="616"/>
      <c r="N6" s="221" t="s">
        <v>218</v>
      </c>
      <c r="O6" s="623" t="s">
        <v>244</v>
      </c>
      <c r="P6" s="624"/>
      <c r="Q6" s="623" t="s">
        <v>244</v>
      </c>
      <c r="R6" s="624"/>
      <c r="S6" s="199"/>
    </row>
    <row r="7" spans="1:19" ht="23.1" customHeight="1" thickBot="1">
      <c r="A7" s="614"/>
      <c r="B7" s="615"/>
      <c r="C7" s="614"/>
      <c r="D7" s="617"/>
      <c r="E7" s="619"/>
      <c r="F7" s="620"/>
      <c r="G7" s="620"/>
      <c r="H7" s="622"/>
      <c r="I7" s="622"/>
      <c r="J7" s="614"/>
      <c r="K7" s="617"/>
      <c r="L7" s="614"/>
      <c r="M7" s="617"/>
      <c r="N7" s="222" t="s">
        <v>219</v>
      </c>
      <c r="O7" s="200" t="s">
        <v>245</v>
      </c>
      <c r="P7" s="201" t="s">
        <v>246</v>
      </c>
      <c r="Q7" s="200" t="s">
        <v>245</v>
      </c>
      <c r="R7" s="201" t="s">
        <v>246</v>
      </c>
      <c r="S7" s="192"/>
    </row>
    <row r="8" spans="1:19" ht="23.1" customHeight="1">
      <c r="A8" s="596"/>
      <c r="B8" s="605"/>
      <c r="C8" s="596"/>
      <c r="D8" s="597"/>
      <c r="E8" s="596"/>
      <c r="F8" s="606"/>
      <c r="G8" s="606"/>
      <c r="H8" s="604"/>
      <c r="I8" s="607"/>
      <c r="J8" s="596" t="s">
        <v>220</v>
      </c>
      <c r="K8" s="597"/>
      <c r="L8" s="596" t="s">
        <v>220</v>
      </c>
      <c r="M8" s="597"/>
      <c r="N8" s="202"/>
      <c r="O8" s="588" t="s">
        <v>221</v>
      </c>
      <c r="P8" s="589"/>
      <c r="Q8" s="588" t="s">
        <v>221</v>
      </c>
      <c r="R8" s="589"/>
      <c r="S8" s="192"/>
    </row>
    <row r="9" spans="1:19" ht="23.1" customHeight="1">
      <c r="A9" s="594"/>
      <c r="B9" s="595"/>
      <c r="C9" s="594"/>
      <c r="D9" s="598"/>
      <c r="E9" s="600"/>
      <c r="F9" s="601"/>
      <c r="G9" s="601"/>
      <c r="H9" s="603"/>
      <c r="I9" s="604"/>
      <c r="J9" s="594"/>
      <c r="K9" s="598"/>
      <c r="L9" s="594"/>
      <c r="M9" s="598"/>
      <c r="N9" s="203"/>
      <c r="O9" s="204" t="s">
        <v>222</v>
      </c>
      <c r="P9" s="205" t="s">
        <v>223</v>
      </c>
      <c r="Q9" s="204" t="s">
        <v>222</v>
      </c>
      <c r="R9" s="205" t="s">
        <v>223</v>
      </c>
      <c r="S9" s="192"/>
    </row>
    <row r="10" spans="1:19" ht="23.1" customHeight="1">
      <c r="A10" s="592"/>
      <c r="B10" s="593"/>
      <c r="C10" s="596"/>
      <c r="D10" s="597"/>
      <c r="E10" s="592"/>
      <c r="F10" s="599"/>
      <c r="G10" s="599"/>
      <c r="H10" s="602"/>
      <c r="I10" s="602"/>
      <c r="J10" s="596" t="s">
        <v>220</v>
      </c>
      <c r="K10" s="597"/>
      <c r="L10" s="596" t="s">
        <v>220</v>
      </c>
      <c r="M10" s="597"/>
      <c r="N10" s="202"/>
      <c r="O10" s="588" t="s">
        <v>221</v>
      </c>
      <c r="P10" s="589"/>
      <c r="Q10" s="588" t="s">
        <v>221</v>
      </c>
      <c r="R10" s="589"/>
      <c r="S10" s="192"/>
    </row>
    <row r="11" spans="1:19" ht="23.1" customHeight="1">
      <c r="A11" s="594"/>
      <c r="B11" s="595"/>
      <c r="C11" s="594"/>
      <c r="D11" s="598"/>
      <c r="E11" s="600"/>
      <c r="F11" s="601"/>
      <c r="G11" s="601"/>
      <c r="H11" s="603"/>
      <c r="I11" s="603"/>
      <c r="J11" s="594"/>
      <c r="K11" s="598"/>
      <c r="L11" s="594"/>
      <c r="M11" s="598"/>
      <c r="N11" s="203"/>
      <c r="O11" s="204" t="s">
        <v>222</v>
      </c>
      <c r="P11" s="205" t="s">
        <v>223</v>
      </c>
      <c r="Q11" s="204" t="s">
        <v>222</v>
      </c>
      <c r="R11" s="205" t="s">
        <v>223</v>
      </c>
      <c r="S11" s="192"/>
    </row>
    <row r="12" spans="1:19" ht="23.1" customHeight="1">
      <c r="A12" s="592"/>
      <c r="B12" s="593"/>
      <c r="C12" s="596"/>
      <c r="D12" s="597"/>
      <c r="E12" s="592"/>
      <c r="F12" s="599"/>
      <c r="G12" s="599"/>
      <c r="H12" s="602"/>
      <c r="I12" s="604"/>
      <c r="J12" s="596" t="s">
        <v>220</v>
      </c>
      <c r="K12" s="597"/>
      <c r="L12" s="596" t="s">
        <v>220</v>
      </c>
      <c r="M12" s="597"/>
      <c r="N12" s="202"/>
      <c r="O12" s="588" t="s">
        <v>221</v>
      </c>
      <c r="P12" s="589"/>
      <c r="Q12" s="588" t="s">
        <v>221</v>
      </c>
      <c r="R12" s="589"/>
      <c r="S12" s="192"/>
    </row>
    <row r="13" spans="1:19" ht="23.1" customHeight="1">
      <c r="A13" s="594"/>
      <c r="B13" s="595"/>
      <c r="C13" s="594"/>
      <c r="D13" s="598"/>
      <c r="E13" s="600"/>
      <c r="F13" s="601"/>
      <c r="G13" s="601"/>
      <c r="H13" s="603"/>
      <c r="I13" s="603"/>
      <c r="J13" s="594"/>
      <c r="K13" s="598"/>
      <c r="L13" s="594"/>
      <c r="M13" s="598"/>
      <c r="N13" s="203"/>
      <c r="O13" s="204" t="s">
        <v>222</v>
      </c>
      <c r="P13" s="205" t="s">
        <v>223</v>
      </c>
      <c r="Q13" s="204" t="s">
        <v>222</v>
      </c>
      <c r="R13" s="205" t="s">
        <v>223</v>
      </c>
      <c r="S13" s="192"/>
    </row>
    <row r="14" spans="1:19" ht="23.1" customHeight="1">
      <c r="A14" s="592"/>
      <c r="B14" s="593"/>
      <c r="C14" s="596"/>
      <c r="D14" s="597"/>
      <c r="E14" s="592"/>
      <c r="F14" s="599"/>
      <c r="G14" s="599"/>
      <c r="H14" s="602"/>
      <c r="I14" s="604"/>
      <c r="J14" s="596" t="s">
        <v>220</v>
      </c>
      <c r="K14" s="597"/>
      <c r="L14" s="596" t="s">
        <v>220</v>
      </c>
      <c r="M14" s="597"/>
      <c r="N14" s="202"/>
      <c r="O14" s="588" t="s">
        <v>221</v>
      </c>
      <c r="P14" s="589"/>
      <c r="Q14" s="588" t="s">
        <v>221</v>
      </c>
      <c r="R14" s="589"/>
      <c r="S14" s="192"/>
    </row>
    <row r="15" spans="1:19" ht="23.1" customHeight="1">
      <c r="A15" s="594"/>
      <c r="B15" s="595"/>
      <c r="C15" s="594"/>
      <c r="D15" s="598"/>
      <c r="E15" s="600"/>
      <c r="F15" s="601"/>
      <c r="G15" s="601"/>
      <c r="H15" s="603"/>
      <c r="I15" s="603"/>
      <c r="J15" s="594"/>
      <c r="K15" s="598"/>
      <c r="L15" s="594"/>
      <c r="M15" s="598"/>
      <c r="N15" s="203"/>
      <c r="O15" s="204" t="s">
        <v>222</v>
      </c>
      <c r="P15" s="205" t="s">
        <v>223</v>
      </c>
      <c r="Q15" s="204" t="s">
        <v>222</v>
      </c>
      <c r="R15" s="205" t="s">
        <v>223</v>
      </c>
      <c r="S15" s="192"/>
    </row>
    <row r="16" spans="1:19" ht="23.1" customHeight="1">
      <c r="A16" s="592"/>
      <c r="B16" s="593"/>
      <c r="C16" s="596"/>
      <c r="D16" s="597"/>
      <c r="E16" s="592"/>
      <c r="F16" s="599"/>
      <c r="G16" s="599"/>
      <c r="H16" s="602"/>
      <c r="I16" s="604"/>
      <c r="J16" s="596" t="s">
        <v>220</v>
      </c>
      <c r="K16" s="597"/>
      <c r="L16" s="596" t="s">
        <v>220</v>
      </c>
      <c r="M16" s="597"/>
      <c r="N16" s="202"/>
      <c r="O16" s="588" t="s">
        <v>221</v>
      </c>
      <c r="P16" s="589"/>
      <c r="Q16" s="588" t="s">
        <v>221</v>
      </c>
      <c r="R16" s="589"/>
      <c r="S16" s="192"/>
    </row>
    <row r="17" spans="1:19" ht="23.1" customHeight="1">
      <c r="A17" s="594"/>
      <c r="B17" s="595"/>
      <c r="C17" s="594"/>
      <c r="D17" s="598"/>
      <c r="E17" s="600"/>
      <c r="F17" s="601"/>
      <c r="G17" s="601"/>
      <c r="H17" s="603"/>
      <c r="I17" s="603"/>
      <c r="J17" s="594"/>
      <c r="K17" s="598"/>
      <c r="L17" s="594"/>
      <c r="M17" s="598"/>
      <c r="N17" s="203"/>
      <c r="O17" s="204" t="s">
        <v>222</v>
      </c>
      <c r="P17" s="205" t="s">
        <v>223</v>
      </c>
      <c r="Q17" s="204" t="s">
        <v>222</v>
      </c>
      <c r="R17" s="205" t="s">
        <v>223</v>
      </c>
      <c r="S17" s="192"/>
    </row>
    <row r="18" spans="1:19" ht="23.1" customHeight="1">
      <c r="A18" s="592"/>
      <c r="B18" s="593"/>
      <c r="C18" s="596"/>
      <c r="D18" s="597"/>
      <c r="E18" s="592"/>
      <c r="F18" s="599"/>
      <c r="G18" s="599"/>
      <c r="H18" s="602"/>
      <c r="I18" s="604"/>
      <c r="J18" s="596" t="s">
        <v>220</v>
      </c>
      <c r="K18" s="597"/>
      <c r="L18" s="596" t="s">
        <v>220</v>
      </c>
      <c r="M18" s="597"/>
      <c r="N18" s="202"/>
      <c r="O18" s="588" t="s">
        <v>221</v>
      </c>
      <c r="P18" s="589"/>
      <c r="Q18" s="588" t="s">
        <v>221</v>
      </c>
      <c r="R18" s="589"/>
      <c r="S18" s="192"/>
    </row>
    <row r="19" spans="1:19" ht="23.1" customHeight="1">
      <c r="A19" s="594"/>
      <c r="B19" s="595"/>
      <c r="C19" s="594"/>
      <c r="D19" s="598"/>
      <c r="E19" s="600"/>
      <c r="F19" s="601"/>
      <c r="G19" s="601"/>
      <c r="H19" s="603"/>
      <c r="I19" s="603"/>
      <c r="J19" s="594"/>
      <c r="K19" s="598"/>
      <c r="L19" s="594"/>
      <c r="M19" s="598"/>
      <c r="N19" s="203"/>
      <c r="O19" s="204" t="s">
        <v>222</v>
      </c>
      <c r="P19" s="205" t="s">
        <v>223</v>
      </c>
      <c r="Q19" s="204" t="s">
        <v>222</v>
      </c>
      <c r="R19" s="205" t="s">
        <v>223</v>
      </c>
      <c r="S19" s="192"/>
    </row>
    <row r="20" spans="1:19" ht="23.1" customHeight="1">
      <c r="A20" s="592"/>
      <c r="B20" s="593"/>
      <c r="C20" s="596"/>
      <c r="D20" s="597"/>
      <c r="E20" s="592"/>
      <c r="F20" s="599"/>
      <c r="G20" s="599"/>
      <c r="H20" s="602"/>
      <c r="I20" s="604"/>
      <c r="J20" s="596" t="s">
        <v>220</v>
      </c>
      <c r="K20" s="597"/>
      <c r="L20" s="596" t="s">
        <v>220</v>
      </c>
      <c r="M20" s="597"/>
      <c r="N20" s="202"/>
      <c r="O20" s="588" t="s">
        <v>221</v>
      </c>
      <c r="P20" s="589"/>
      <c r="Q20" s="588" t="s">
        <v>221</v>
      </c>
      <c r="R20" s="589"/>
      <c r="S20" s="192"/>
    </row>
    <row r="21" spans="1:19" ht="23.1" customHeight="1">
      <c r="A21" s="594"/>
      <c r="B21" s="595"/>
      <c r="C21" s="594"/>
      <c r="D21" s="598"/>
      <c r="E21" s="600"/>
      <c r="F21" s="601"/>
      <c r="G21" s="601"/>
      <c r="H21" s="603"/>
      <c r="I21" s="603"/>
      <c r="J21" s="594"/>
      <c r="K21" s="598"/>
      <c r="L21" s="594"/>
      <c r="M21" s="598"/>
      <c r="N21" s="203"/>
      <c r="O21" s="204" t="s">
        <v>222</v>
      </c>
      <c r="P21" s="205" t="s">
        <v>223</v>
      </c>
      <c r="Q21" s="204" t="s">
        <v>222</v>
      </c>
      <c r="R21" s="205" t="s">
        <v>223</v>
      </c>
      <c r="S21" s="192"/>
    </row>
    <row r="22" spans="1:19" ht="23.1" customHeight="1">
      <c r="A22" s="592"/>
      <c r="B22" s="593"/>
      <c r="C22" s="596"/>
      <c r="D22" s="597"/>
      <c r="E22" s="592"/>
      <c r="F22" s="599"/>
      <c r="G22" s="599"/>
      <c r="H22" s="602"/>
      <c r="I22" s="604"/>
      <c r="J22" s="596" t="s">
        <v>220</v>
      </c>
      <c r="K22" s="597"/>
      <c r="L22" s="596" t="s">
        <v>220</v>
      </c>
      <c r="M22" s="597"/>
      <c r="N22" s="202"/>
      <c r="O22" s="588" t="s">
        <v>221</v>
      </c>
      <c r="P22" s="589"/>
      <c r="Q22" s="588" t="s">
        <v>221</v>
      </c>
      <c r="R22" s="589"/>
      <c r="S22" s="192"/>
    </row>
    <row r="23" spans="1:19" ht="23.1" customHeight="1">
      <c r="A23" s="594"/>
      <c r="B23" s="595"/>
      <c r="C23" s="594"/>
      <c r="D23" s="598"/>
      <c r="E23" s="600"/>
      <c r="F23" s="601"/>
      <c r="G23" s="601"/>
      <c r="H23" s="603"/>
      <c r="I23" s="603"/>
      <c r="J23" s="594"/>
      <c r="K23" s="598"/>
      <c r="L23" s="594"/>
      <c r="M23" s="598"/>
      <c r="N23" s="203"/>
      <c r="O23" s="204" t="s">
        <v>222</v>
      </c>
      <c r="P23" s="205" t="s">
        <v>223</v>
      </c>
      <c r="Q23" s="204" t="s">
        <v>222</v>
      </c>
      <c r="R23" s="205" t="s">
        <v>223</v>
      </c>
      <c r="S23" s="192"/>
    </row>
    <row r="24" spans="1:19" ht="23.1" customHeight="1">
      <c r="A24" s="592"/>
      <c r="B24" s="593"/>
      <c r="C24" s="596"/>
      <c r="D24" s="597"/>
      <c r="E24" s="592"/>
      <c r="F24" s="599"/>
      <c r="G24" s="599"/>
      <c r="H24" s="602"/>
      <c r="I24" s="604"/>
      <c r="J24" s="596" t="s">
        <v>220</v>
      </c>
      <c r="K24" s="597"/>
      <c r="L24" s="596" t="s">
        <v>220</v>
      </c>
      <c r="M24" s="597"/>
      <c r="N24" s="202"/>
      <c r="O24" s="588" t="s">
        <v>221</v>
      </c>
      <c r="P24" s="589"/>
      <c r="Q24" s="588" t="s">
        <v>221</v>
      </c>
      <c r="R24" s="589"/>
      <c r="S24" s="192"/>
    </row>
    <row r="25" spans="1:19" ht="23.1" customHeight="1">
      <c r="A25" s="594"/>
      <c r="B25" s="595"/>
      <c r="C25" s="594"/>
      <c r="D25" s="598"/>
      <c r="E25" s="600"/>
      <c r="F25" s="601"/>
      <c r="G25" s="601"/>
      <c r="H25" s="603"/>
      <c r="I25" s="603"/>
      <c r="J25" s="594"/>
      <c r="K25" s="598"/>
      <c r="L25" s="594"/>
      <c r="M25" s="598"/>
      <c r="N25" s="203"/>
      <c r="O25" s="204" t="s">
        <v>222</v>
      </c>
      <c r="P25" s="205" t="s">
        <v>223</v>
      </c>
      <c r="Q25" s="204" t="s">
        <v>222</v>
      </c>
      <c r="R25" s="205" t="s">
        <v>223</v>
      </c>
      <c r="S25" s="192"/>
    </row>
    <row r="26" spans="1:19" ht="15.75" customHeight="1">
      <c r="A26" s="206"/>
      <c r="B26" s="206"/>
      <c r="C26" s="206"/>
      <c r="D26" s="206"/>
      <c r="E26" s="206"/>
      <c r="F26" s="206"/>
      <c r="G26" s="206"/>
      <c r="H26" s="206"/>
      <c r="I26" s="206"/>
      <c r="J26" s="206"/>
      <c r="K26" s="206"/>
      <c r="L26" s="206"/>
      <c r="M26" s="206"/>
      <c r="N26" s="206"/>
      <c r="O26" s="206"/>
      <c r="P26" s="206"/>
      <c r="Q26" s="206"/>
      <c r="R26" s="207"/>
      <c r="S26" s="194"/>
    </row>
    <row r="27" spans="1:19" s="206" customFormat="1" ht="15" customHeight="1">
      <c r="A27" s="208" t="s">
        <v>224</v>
      </c>
      <c r="B27" s="209" t="s">
        <v>225</v>
      </c>
      <c r="C27" s="208" t="s">
        <v>378</v>
      </c>
    </row>
    <row r="28" spans="1:19" s="2" customFormat="1" ht="15" customHeight="1">
      <c r="A28" s="8"/>
      <c r="B28" s="225" t="s">
        <v>247</v>
      </c>
      <c r="C28" s="591" t="s">
        <v>254</v>
      </c>
      <c r="D28" s="591"/>
      <c r="E28" s="591"/>
      <c r="F28" s="591"/>
      <c r="G28" s="591"/>
      <c r="H28" s="591"/>
      <c r="I28" s="591"/>
      <c r="J28" s="591"/>
      <c r="K28" s="591"/>
      <c r="L28" s="591"/>
      <c r="M28" s="591"/>
      <c r="N28" s="591"/>
      <c r="O28" s="591"/>
      <c r="P28" s="591"/>
      <c r="Q28" s="591"/>
      <c r="R28" s="591"/>
    </row>
    <row r="29" spans="1:19" s="206" customFormat="1" ht="15" customHeight="1">
      <c r="B29" s="209" t="s">
        <v>255</v>
      </c>
      <c r="C29" s="208" t="s">
        <v>248</v>
      </c>
    </row>
    <row r="30" spans="1:19" s="206" customFormat="1" ht="15" customHeight="1">
      <c r="B30" s="209" t="s">
        <v>227</v>
      </c>
      <c r="C30" s="208" t="s">
        <v>249</v>
      </c>
    </row>
    <row r="31" spans="1:19" s="206" customFormat="1" ht="15" customHeight="1">
      <c r="B31" s="208"/>
      <c r="C31" s="208" t="s">
        <v>250</v>
      </c>
    </row>
    <row r="32" spans="1:19" s="206" customFormat="1" ht="15" customHeight="1">
      <c r="B32" s="209" t="s">
        <v>256</v>
      </c>
      <c r="C32" s="590" t="s">
        <v>251</v>
      </c>
      <c r="D32" s="590"/>
      <c r="E32" s="590"/>
      <c r="F32" s="590"/>
      <c r="G32" s="590"/>
      <c r="H32" s="590"/>
      <c r="I32" s="590"/>
      <c r="J32" s="590"/>
      <c r="K32" s="590"/>
      <c r="L32" s="590"/>
      <c r="M32" s="590"/>
      <c r="N32" s="590"/>
      <c r="O32" s="590"/>
      <c r="P32" s="590"/>
      <c r="Q32" s="590"/>
      <c r="R32" s="590"/>
    </row>
    <row r="33" spans="1:18" s="206" customFormat="1" ht="15" customHeight="1">
      <c r="B33" s="209"/>
      <c r="C33" s="590"/>
      <c r="D33" s="590"/>
      <c r="E33" s="590"/>
      <c r="F33" s="590"/>
      <c r="G33" s="590"/>
      <c r="H33" s="590"/>
      <c r="I33" s="590"/>
      <c r="J33" s="590"/>
      <c r="K33" s="590"/>
      <c r="L33" s="590"/>
      <c r="M33" s="590"/>
      <c r="N33" s="590"/>
      <c r="O33" s="590"/>
      <c r="P33" s="590"/>
      <c r="Q33" s="590"/>
      <c r="R33" s="590"/>
    </row>
    <row r="34" spans="1:18" s="2" customFormat="1" ht="15" customHeight="1">
      <c r="A34" s="8"/>
      <c r="B34" s="223" t="s">
        <v>229</v>
      </c>
      <c r="C34" s="224" t="s">
        <v>253</v>
      </c>
      <c r="D34" s="8"/>
      <c r="E34" s="8"/>
      <c r="F34" s="8"/>
      <c r="G34" s="8"/>
      <c r="H34" s="8"/>
      <c r="I34" s="8"/>
    </row>
    <row r="35" spans="1:18" s="206" customFormat="1" ht="15" customHeight="1">
      <c r="B35" s="209" t="s">
        <v>257</v>
      </c>
      <c r="C35" s="208" t="s">
        <v>228</v>
      </c>
    </row>
    <row r="36" spans="1:18" ht="15" customHeight="1">
      <c r="A36" s="208"/>
      <c r="B36" s="210" t="s">
        <v>260</v>
      </c>
      <c r="C36" s="208" t="s">
        <v>230</v>
      </c>
      <c r="D36" s="208"/>
      <c r="E36" s="208"/>
      <c r="F36" s="208"/>
      <c r="G36" s="208"/>
      <c r="H36" s="208"/>
      <c r="I36" s="208"/>
      <c r="O36" s="206"/>
      <c r="P36" s="206"/>
      <c r="Q36" s="206"/>
      <c r="R36" s="206"/>
    </row>
    <row r="37" spans="1:18" ht="15" customHeight="1">
      <c r="A37" s="208"/>
      <c r="B37" s="208"/>
      <c r="C37" s="208" t="s">
        <v>394</v>
      </c>
      <c r="D37" s="208"/>
      <c r="E37" s="208"/>
      <c r="F37" s="208"/>
      <c r="G37" s="208"/>
      <c r="H37" s="208"/>
      <c r="I37" s="208"/>
      <c r="O37" s="206"/>
      <c r="P37" s="206"/>
      <c r="Q37" s="206"/>
      <c r="R37" s="206"/>
    </row>
    <row r="38" spans="1:18" ht="15" customHeight="1">
      <c r="A38" s="208"/>
      <c r="B38" s="208"/>
      <c r="C38" s="208" t="s">
        <v>258</v>
      </c>
      <c r="D38" s="208"/>
      <c r="E38" s="208"/>
      <c r="F38" s="208"/>
      <c r="G38" s="208"/>
      <c r="H38" s="208"/>
      <c r="I38" s="208"/>
      <c r="O38" s="206"/>
      <c r="P38" s="206"/>
      <c r="Q38" s="206"/>
      <c r="R38" s="206"/>
    </row>
    <row r="39" spans="1:18" s="206" customFormat="1" ht="15" customHeight="1">
      <c r="B39" s="209" t="s">
        <v>261</v>
      </c>
      <c r="C39" s="208" t="s">
        <v>231</v>
      </c>
    </row>
    <row r="40" spans="1:18" s="206" customFormat="1" ht="15" customHeight="1">
      <c r="A40" s="208"/>
      <c r="B40" s="209" t="s">
        <v>262</v>
      </c>
      <c r="C40" s="211" t="s">
        <v>232</v>
      </c>
    </row>
    <row r="41" spans="1:18" s="2" customFormat="1" ht="15" customHeight="1">
      <c r="A41" s="8"/>
      <c r="B41" s="8"/>
      <c r="C41" s="8" t="s">
        <v>259</v>
      </c>
      <c r="D41" s="226"/>
      <c r="E41" s="226"/>
      <c r="F41" s="226"/>
      <c r="G41" s="226"/>
      <c r="H41" s="226"/>
      <c r="I41" s="8"/>
    </row>
    <row r="42" spans="1:18" s="206" customFormat="1" ht="15" customHeight="1">
      <c r="A42" s="187"/>
      <c r="B42" s="187"/>
      <c r="C42" s="187"/>
      <c r="D42" s="187"/>
      <c r="E42" s="187"/>
      <c r="F42" s="187"/>
      <c r="G42" s="187"/>
      <c r="H42" s="187"/>
      <c r="I42" s="187"/>
      <c r="J42" s="187"/>
      <c r="K42" s="187"/>
      <c r="L42" s="187"/>
      <c r="M42" s="187"/>
      <c r="N42" s="187"/>
    </row>
    <row r="43" spans="1:18" ht="15" customHeight="1">
      <c r="O43" s="206"/>
      <c r="P43" s="206"/>
      <c r="Q43" s="206"/>
      <c r="R43" s="206"/>
    </row>
    <row r="44" spans="1:18" ht="15" customHeight="1"/>
    <row r="45" spans="1:18" ht="15" customHeight="1"/>
    <row r="46" spans="1:18" ht="15" customHeight="1"/>
    <row r="47" spans="1:18" ht="15" customHeight="1"/>
  </sheetData>
  <mergeCells count="108">
    <mergeCell ref="L3:M4"/>
    <mergeCell ref="O3:P3"/>
    <mergeCell ref="Q3:R3"/>
    <mergeCell ref="C4:D4"/>
    <mergeCell ref="J4:K4"/>
    <mergeCell ref="O4:P4"/>
    <mergeCell ref="Q4:R4"/>
    <mergeCell ref="A3:B4"/>
    <mergeCell ref="C3:D3"/>
    <mergeCell ref="E3:G4"/>
    <mergeCell ref="H3:H4"/>
    <mergeCell ref="I3:I4"/>
    <mergeCell ref="J3:K3"/>
    <mergeCell ref="A5:B5"/>
    <mergeCell ref="O5:P5"/>
    <mergeCell ref="Q5:R5"/>
    <mergeCell ref="A6:B7"/>
    <mergeCell ref="C6:D7"/>
    <mergeCell ref="E6:G7"/>
    <mergeCell ref="H6:H7"/>
    <mergeCell ref="I6:I7"/>
    <mergeCell ref="J6:K7"/>
    <mergeCell ref="L6:M7"/>
    <mergeCell ref="O6:P6"/>
    <mergeCell ref="Q6:R6"/>
    <mergeCell ref="A8:B9"/>
    <mergeCell ref="C8:D9"/>
    <mergeCell ref="E8:G9"/>
    <mergeCell ref="H8:H9"/>
    <mergeCell ref="I8:I9"/>
    <mergeCell ref="J8:K9"/>
    <mergeCell ref="L8:M9"/>
    <mergeCell ref="O8:P8"/>
    <mergeCell ref="Q8:R8"/>
    <mergeCell ref="A10:B11"/>
    <mergeCell ref="C10:D11"/>
    <mergeCell ref="E10:G11"/>
    <mergeCell ref="H10:H11"/>
    <mergeCell ref="I10:I11"/>
    <mergeCell ref="J10:K11"/>
    <mergeCell ref="L10:M11"/>
    <mergeCell ref="O10:P10"/>
    <mergeCell ref="Q10:R10"/>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6:B17"/>
    <mergeCell ref="C16:D17"/>
    <mergeCell ref="E16:G17"/>
    <mergeCell ref="H16:H17"/>
    <mergeCell ref="I16:I17"/>
    <mergeCell ref="J16:K17"/>
    <mergeCell ref="L16:M17"/>
    <mergeCell ref="O16:P16"/>
    <mergeCell ref="Q16:R16"/>
    <mergeCell ref="A18:B19"/>
    <mergeCell ref="C18:D19"/>
    <mergeCell ref="E18:G19"/>
    <mergeCell ref="H18:H19"/>
    <mergeCell ref="I18:I19"/>
    <mergeCell ref="J18:K19"/>
    <mergeCell ref="L18:M19"/>
    <mergeCell ref="O18:P18"/>
    <mergeCell ref="Q18:R18"/>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Q24:R24"/>
    <mergeCell ref="C32:R33"/>
    <mergeCell ref="C28:R28"/>
    <mergeCell ref="O22:P22"/>
    <mergeCell ref="Q22:R22"/>
    <mergeCell ref="A24:B25"/>
    <mergeCell ref="C24:D25"/>
    <mergeCell ref="E24:G25"/>
    <mergeCell ref="H24:H25"/>
    <mergeCell ref="I24:I25"/>
    <mergeCell ref="J24:K25"/>
    <mergeCell ref="L24:M25"/>
    <mergeCell ref="O24:P24"/>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zoomScaleNormal="100" zoomScaleSheetLayoutView="100" workbookViewId="0">
      <selection activeCell="C28" sqref="C28"/>
    </sheetView>
  </sheetViews>
  <sheetFormatPr defaultRowHeight="24.95" customHeight="1"/>
  <cols>
    <col min="1" max="6" width="5.625" style="187" customWidth="1"/>
    <col min="7" max="7" width="8.5" style="187" customWidth="1"/>
    <col min="8" max="11" width="5.625" style="187" customWidth="1"/>
    <col min="12" max="12" width="13.75" style="187" customWidth="1"/>
    <col min="13" max="14" width="12.625" style="187" customWidth="1"/>
    <col min="15" max="21" width="5.125" style="187" customWidth="1"/>
    <col min="22" max="256" width="9" style="187"/>
    <col min="257" max="262" width="5.625" style="187" customWidth="1"/>
    <col min="263" max="263" width="8.5" style="187" customWidth="1"/>
    <col min="264" max="267" width="5.625" style="187" customWidth="1"/>
    <col min="268" max="268" width="13.75" style="187" customWidth="1"/>
    <col min="269" max="270" width="12.625" style="187" customWidth="1"/>
    <col min="271" max="277" width="5.125" style="187" customWidth="1"/>
    <col min="278" max="512" width="9" style="187"/>
    <col min="513" max="518" width="5.625" style="187" customWidth="1"/>
    <col min="519" max="519" width="8.5" style="187" customWidth="1"/>
    <col min="520" max="523" width="5.625" style="187" customWidth="1"/>
    <col min="524" max="524" width="13.75" style="187" customWidth="1"/>
    <col min="525" max="526" width="12.625" style="187" customWidth="1"/>
    <col min="527" max="533" width="5.125" style="187" customWidth="1"/>
    <col min="534" max="768" width="9" style="187"/>
    <col min="769" max="774" width="5.625" style="187" customWidth="1"/>
    <col min="775" max="775" width="8.5" style="187" customWidth="1"/>
    <col min="776" max="779" width="5.625" style="187" customWidth="1"/>
    <col min="780" max="780" width="13.75" style="187" customWidth="1"/>
    <col min="781" max="782" width="12.625" style="187" customWidth="1"/>
    <col min="783" max="789" width="5.125" style="187" customWidth="1"/>
    <col min="790" max="1024" width="9" style="187"/>
    <col min="1025" max="1030" width="5.625" style="187" customWidth="1"/>
    <col min="1031" max="1031" width="8.5" style="187" customWidth="1"/>
    <col min="1032" max="1035" width="5.625" style="187" customWidth="1"/>
    <col min="1036" max="1036" width="13.75" style="187" customWidth="1"/>
    <col min="1037" max="1038" width="12.625" style="187" customWidth="1"/>
    <col min="1039" max="1045" width="5.125" style="187" customWidth="1"/>
    <col min="1046" max="1280" width="9" style="187"/>
    <col min="1281" max="1286" width="5.625" style="187" customWidth="1"/>
    <col min="1287" max="1287" width="8.5" style="187" customWidth="1"/>
    <col min="1288" max="1291" width="5.625" style="187" customWidth="1"/>
    <col min="1292" max="1292" width="13.75" style="187" customWidth="1"/>
    <col min="1293" max="1294" width="12.625" style="187" customWidth="1"/>
    <col min="1295" max="1301" width="5.125" style="187" customWidth="1"/>
    <col min="1302" max="1536" width="9" style="187"/>
    <col min="1537" max="1542" width="5.625" style="187" customWidth="1"/>
    <col min="1543" max="1543" width="8.5" style="187" customWidth="1"/>
    <col min="1544" max="1547" width="5.625" style="187" customWidth="1"/>
    <col min="1548" max="1548" width="13.75" style="187" customWidth="1"/>
    <col min="1549" max="1550" width="12.625" style="187" customWidth="1"/>
    <col min="1551" max="1557" width="5.125" style="187" customWidth="1"/>
    <col min="1558" max="1792" width="9" style="187"/>
    <col min="1793" max="1798" width="5.625" style="187" customWidth="1"/>
    <col min="1799" max="1799" width="8.5" style="187" customWidth="1"/>
    <col min="1800" max="1803" width="5.625" style="187" customWidth="1"/>
    <col min="1804" max="1804" width="13.75" style="187" customWidth="1"/>
    <col min="1805" max="1806" width="12.625" style="187" customWidth="1"/>
    <col min="1807" max="1813" width="5.125" style="187" customWidth="1"/>
    <col min="1814" max="2048" width="9" style="187"/>
    <col min="2049" max="2054" width="5.625" style="187" customWidth="1"/>
    <col min="2055" max="2055" width="8.5" style="187" customWidth="1"/>
    <col min="2056" max="2059" width="5.625" style="187" customWidth="1"/>
    <col min="2060" max="2060" width="13.75" style="187" customWidth="1"/>
    <col min="2061" max="2062" width="12.625" style="187" customWidth="1"/>
    <col min="2063" max="2069" width="5.125" style="187" customWidth="1"/>
    <col min="2070" max="2304" width="9" style="187"/>
    <col min="2305" max="2310" width="5.625" style="187" customWidth="1"/>
    <col min="2311" max="2311" width="8.5" style="187" customWidth="1"/>
    <col min="2312" max="2315" width="5.625" style="187" customWidth="1"/>
    <col min="2316" max="2316" width="13.75" style="187" customWidth="1"/>
    <col min="2317" max="2318" width="12.625" style="187" customWidth="1"/>
    <col min="2319" max="2325" width="5.125" style="187" customWidth="1"/>
    <col min="2326" max="2560" width="9" style="187"/>
    <col min="2561" max="2566" width="5.625" style="187" customWidth="1"/>
    <col min="2567" max="2567" width="8.5" style="187" customWidth="1"/>
    <col min="2568" max="2571" width="5.625" style="187" customWidth="1"/>
    <col min="2572" max="2572" width="13.75" style="187" customWidth="1"/>
    <col min="2573" max="2574" width="12.625" style="187" customWidth="1"/>
    <col min="2575" max="2581" width="5.125" style="187" customWidth="1"/>
    <col min="2582" max="2816" width="9" style="187"/>
    <col min="2817" max="2822" width="5.625" style="187" customWidth="1"/>
    <col min="2823" max="2823" width="8.5" style="187" customWidth="1"/>
    <col min="2824" max="2827" width="5.625" style="187" customWidth="1"/>
    <col min="2828" max="2828" width="13.75" style="187" customWidth="1"/>
    <col min="2829" max="2830" width="12.625" style="187" customWidth="1"/>
    <col min="2831" max="2837" width="5.125" style="187" customWidth="1"/>
    <col min="2838" max="3072" width="9" style="187"/>
    <col min="3073" max="3078" width="5.625" style="187" customWidth="1"/>
    <col min="3079" max="3079" width="8.5" style="187" customWidth="1"/>
    <col min="3080" max="3083" width="5.625" style="187" customWidth="1"/>
    <col min="3084" max="3084" width="13.75" style="187" customWidth="1"/>
    <col min="3085" max="3086" width="12.625" style="187" customWidth="1"/>
    <col min="3087" max="3093" width="5.125" style="187" customWidth="1"/>
    <col min="3094" max="3328" width="9" style="187"/>
    <col min="3329" max="3334" width="5.625" style="187" customWidth="1"/>
    <col min="3335" max="3335" width="8.5" style="187" customWidth="1"/>
    <col min="3336" max="3339" width="5.625" style="187" customWidth="1"/>
    <col min="3340" max="3340" width="13.75" style="187" customWidth="1"/>
    <col min="3341" max="3342" width="12.625" style="187" customWidth="1"/>
    <col min="3343" max="3349" width="5.125" style="187" customWidth="1"/>
    <col min="3350" max="3584" width="9" style="187"/>
    <col min="3585" max="3590" width="5.625" style="187" customWidth="1"/>
    <col min="3591" max="3591" width="8.5" style="187" customWidth="1"/>
    <col min="3592" max="3595" width="5.625" style="187" customWidth="1"/>
    <col min="3596" max="3596" width="13.75" style="187" customWidth="1"/>
    <col min="3597" max="3598" width="12.625" style="187" customWidth="1"/>
    <col min="3599" max="3605" width="5.125" style="187" customWidth="1"/>
    <col min="3606" max="3840" width="9" style="187"/>
    <col min="3841" max="3846" width="5.625" style="187" customWidth="1"/>
    <col min="3847" max="3847" width="8.5" style="187" customWidth="1"/>
    <col min="3848" max="3851" width="5.625" style="187" customWidth="1"/>
    <col min="3852" max="3852" width="13.75" style="187" customWidth="1"/>
    <col min="3853" max="3854" width="12.625" style="187" customWidth="1"/>
    <col min="3855" max="3861" width="5.125" style="187" customWidth="1"/>
    <col min="3862" max="4096" width="9" style="187"/>
    <col min="4097" max="4102" width="5.625" style="187" customWidth="1"/>
    <col min="4103" max="4103" width="8.5" style="187" customWidth="1"/>
    <col min="4104" max="4107" width="5.625" style="187" customWidth="1"/>
    <col min="4108" max="4108" width="13.75" style="187" customWidth="1"/>
    <col min="4109" max="4110" width="12.625" style="187" customWidth="1"/>
    <col min="4111" max="4117" width="5.125" style="187" customWidth="1"/>
    <col min="4118" max="4352" width="9" style="187"/>
    <col min="4353" max="4358" width="5.625" style="187" customWidth="1"/>
    <col min="4359" max="4359" width="8.5" style="187" customWidth="1"/>
    <col min="4360" max="4363" width="5.625" style="187" customWidth="1"/>
    <col min="4364" max="4364" width="13.75" style="187" customWidth="1"/>
    <col min="4365" max="4366" width="12.625" style="187" customWidth="1"/>
    <col min="4367" max="4373" width="5.125" style="187" customWidth="1"/>
    <col min="4374" max="4608" width="9" style="187"/>
    <col min="4609" max="4614" width="5.625" style="187" customWidth="1"/>
    <col min="4615" max="4615" width="8.5" style="187" customWidth="1"/>
    <col min="4616" max="4619" width="5.625" style="187" customWidth="1"/>
    <col min="4620" max="4620" width="13.75" style="187" customWidth="1"/>
    <col min="4621" max="4622" width="12.625" style="187" customWidth="1"/>
    <col min="4623" max="4629" width="5.125" style="187" customWidth="1"/>
    <col min="4630" max="4864" width="9" style="187"/>
    <col min="4865" max="4870" width="5.625" style="187" customWidth="1"/>
    <col min="4871" max="4871" width="8.5" style="187" customWidth="1"/>
    <col min="4872" max="4875" width="5.625" style="187" customWidth="1"/>
    <col min="4876" max="4876" width="13.75" style="187" customWidth="1"/>
    <col min="4877" max="4878" width="12.625" style="187" customWidth="1"/>
    <col min="4879" max="4885" width="5.125" style="187" customWidth="1"/>
    <col min="4886" max="5120" width="9" style="187"/>
    <col min="5121" max="5126" width="5.625" style="187" customWidth="1"/>
    <col min="5127" max="5127" width="8.5" style="187" customWidth="1"/>
    <col min="5128" max="5131" width="5.625" style="187" customWidth="1"/>
    <col min="5132" max="5132" width="13.75" style="187" customWidth="1"/>
    <col min="5133" max="5134" width="12.625" style="187" customWidth="1"/>
    <col min="5135" max="5141" width="5.125" style="187" customWidth="1"/>
    <col min="5142" max="5376" width="9" style="187"/>
    <col min="5377" max="5382" width="5.625" style="187" customWidth="1"/>
    <col min="5383" max="5383" width="8.5" style="187" customWidth="1"/>
    <col min="5384" max="5387" width="5.625" style="187" customWidth="1"/>
    <col min="5388" max="5388" width="13.75" style="187" customWidth="1"/>
    <col min="5389" max="5390" width="12.625" style="187" customWidth="1"/>
    <col min="5391" max="5397" width="5.125" style="187" customWidth="1"/>
    <col min="5398" max="5632" width="9" style="187"/>
    <col min="5633" max="5638" width="5.625" style="187" customWidth="1"/>
    <col min="5639" max="5639" width="8.5" style="187" customWidth="1"/>
    <col min="5640" max="5643" width="5.625" style="187" customWidth="1"/>
    <col min="5644" max="5644" width="13.75" style="187" customWidth="1"/>
    <col min="5645" max="5646" width="12.625" style="187" customWidth="1"/>
    <col min="5647" max="5653" width="5.125" style="187" customWidth="1"/>
    <col min="5654" max="5888" width="9" style="187"/>
    <col min="5889" max="5894" width="5.625" style="187" customWidth="1"/>
    <col min="5895" max="5895" width="8.5" style="187" customWidth="1"/>
    <col min="5896" max="5899" width="5.625" style="187" customWidth="1"/>
    <col min="5900" max="5900" width="13.75" style="187" customWidth="1"/>
    <col min="5901" max="5902" width="12.625" style="187" customWidth="1"/>
    <col min="5903" max="5909" width="5.125" style="187" customWidth="1"/>
    <col min="5910" max="6144" width="9" style="187"/>
    <col min="6145" max="6150" width="5.625" style="187" customWidth="1"/>
    <col min="6151" max="6151" width="8.5" style="187" customWidth="1"/>
    <col min="6152" max="6155" width="5.625" style="187" customWidth="1"/>
    <col min="6156" max="6156" width="13.75" style="187" customWidth="1"/>
    <col min="6157" max="6158" width="12.625" style="187" customWidth="1"/>
    <col min="6159" max="6165" width="5.125" style="187" customWidth="1"/>
    <col min="6166" max="6400" width="9" style="187"/>
    <col min="6401" max="6406" width="5.625" style="187" customWidth="1"/>
    <col min="6407" max="6407" width="8.5" style="187" customWidth="1"/>
    <col min="6408" max="6411" width="5.625" style="187" customWidth="1"/>
    <col min="6412" max="6412" width="13.75" style="187" customWidth="1"/>
    <col min="6413" max="6414" width="12.625" style="187" customWidth="1"/>
    <col min="6415" max="6421" width="5.125" style="187" customWidth="1"/>
    <col min="6422" max="6656" width="9" style="187"/>
    <col min="6657" max="6662" width="5.625" style="187" customWidth="1"/>
    <col min="6663" max="6663" width="8.5" style="187" customWidth="1"/>
    <col min="6664" max="6667" width="5.625" style="187" customWidth="1"/>
    <col min="6668" max="6668" width="13.75" style="187" customWidth="1"/>
    <col min="6669" max="6670" width="12.625" style="187" customWidth="1"/>
    <col min="6671" max="6677" width="5.125" style="187" customWidth="1"/>
    <col min="6678" max="6912" width="9" style="187"/>
    <col min="6913" max="6918" width="5.625" style="187" customWidth="1"/>
    <col min="6919" max="6919" width="8.5" style="187" customWidth="1"/>
    <col min="6920" max="6923" width="5.625" style="187" customWidth="1"/>
    <col min="6924" max="6924" width="13.75" style="187" customWidth="1"/>
    <col min="6925" max="6926" width="12.625" style="187" customWidth="1"/>
    <col min="6927" max="6933" width="5.125" style="187" customWidth="1"/>
    <col min="6934" max="7168" width="9" style="187"/>
    <col min="7169" max="7174" width="5.625" style="187" customWidth="1"/>
    <col min="7175" max="7175" width="8.5" style="187" customWidth="1"/>
    <col min="7176" max="7179" width="5.625" style="187" customWidth="1"/>
    <col min="7180" max="7180" width="13.75" style="187" customWidth="1"/>
    <col min="7181" max="7182" width="12.625" style="187" customWidth="1"/>
    <col min="7183" max="7189" width="5.125" style="187" customWidth="1"/>
    <col min="7190" max="7424" width="9" style="187"/>
    <col min="7425" max="7430" width="5.625" style="187" customWidth="1"/>
    <col min="7431" max="7431" width="8.5" style="187" customWidth="1"/>
    <col min="7432" max="7435" width="5.625" style="187" customWidth="1"/>
    <col min="7436" max="7436" width="13.75" style="187" customWidth="1"/>
    <col min="7437" max="7438" width="12.625" style="187" customWidth="1"/>
    <col min="7439" max="7445" width="5.125" style="187" customWidth="1"/>
    <col min="7446" max="7680" width="9" style="187"/>
    <col min="7681" max="7686" width="5.625" style="187" customWidth="1"/>
    <col min="7687" max="7687" width="8.5" style="187" customWidth="1"/>
    <col min="7688" max="7691" width="5.625" style="187" customWidth="1"/>
    <col min="7692" max="7692" width="13.75" style="187" customWidth="1"/>
    <col min="7693" max="7694" width="12.625" style="187" customWidth="1"/>
    <col min="7695" max="7701" width="5.125" style="187" customWidth="1"/>
    <col min="7702" max="7936" width="9" style="187"/>
    <col min="7937" max="7942" width="5.625" style="187" customWidth="1"/>
    <col min="7943" max="7943" width="8.5" style="187" customWidth="1"/>
    <col min="7944" max="7947" width="5.625" style="187" customWidth="1"/>
    <col min="7948" max="7948" width="13.75" style="187" customWidth="1"/>
    <col min="7949" max="7950" width="12.625" style="187" customWidth="1"/>
    <col min="7951" max="7957" width="5.125" style="187" customWidth="1"/>
    <col min="7958" max="8192" width="9" style="187"/>
    <col min="8193" max="8198" width="5.625" style="187" customWidth="1"/>
    <col min="8199" max="8199" width="8.5" style="187" customWidth="1"/>
    <col min="8200" max="8203" width="5.625" style="187" customWidth="1"/>
    <col min="8204" max="8204" width="13.75" style="187" customWidth="1"/>
    <col min="8205" max="8206" width="12.625" style="187" customWidth="1"/>
    <col min="8207" max="8213" width="5.125" style="187" customWidth="1"/>
    <col min="8214" max="8448" width="9" style="187"/>
    <col min="8449" max="8454" width="5.625" style="187" customWidth="1"/>
    <col min="8455" max="8455" width="8.5" style="187" customWidth="1"/>
    <col min="8456" max="8459" width="5.625" style="187" customWidth="1"/>
    <col min="8460" max="8460" width="13.75" style="187" customWidth="1"/>
    <col min="8461" max="8462" width="12.625" style="187" customWidth="1"/>
    <col min="8463" max="8469" width="5.125" style="187" customWidth="1"/>
    <col min="8470" max="8704" width="9" style="187"/>
    <col min="8705" max="8710" width="5.625" style="187" customWidth="1"/>
    <col min="8711" max="8711" width="8.5" style="187" customWidth="1"/>
    <col min="8712" max="8715" width="5.625" style="187" customWidth="1"/>
    <col min="8716" max="8716" width="13.75" style="187" customWidth="1"/>
    <col min="8717" max="8718" width="12.625" style="187" customWidth="1"/>
    <col min="8719" max="8725" width="5.125" style="187" customWidth="1"/>
    <col min="8726" max="8960" width="9" style="187"/>
    <col min="8961" max="8966" width="5.625" style="187" customWidth="1"/>
    <col min="8967" max="8967" width="8.5" style="187" customWidth="1"/>
    <col min="8968" max="8971" width="5.625" style="187" customWidth="1"/>
    <col min="8972" max="8972" width="13.75" style="187" customWidth="1"/>
    <col min="8973" max="8974" width="12.625" style="187" customWidth="1"/>
    <col min="8975" max="8981" width="5.125" style="187" customWidth="1"/>
    <col min="8982" max="9216" width="9" style="187"/>
    <col min="9217" max="9222" width="5.625" style="187" customWidth="1"/>
    <col min="9223" max="9223" width="8.5" style="187" customWidth="1"/>
    <col min="9224" max="9227" width="5.625" style="187" customWidth="1"/>
    <col min="9228" max="9228" width="13.75" style="187" customWidth="1"/>
    <col min="9229" max="9230" width="12.625" style="187" customWidth="1"/>
    <col min="9231" max="9237" width="5.125" style="187" customWidth="1"/>
    <col min="9238" max="9472" width="9" style="187"/>
    <col min="9473" max="9478" width="5.625" style="187" customWidth="1"/>
    <col min="9479" max="9479" width="8.5" style="187" customWidth="1"/>
    <col min="9480" max="9483" width="5.625" style="187" customWidth="1"/>
    <col min="9484" max="9484" width="13.75" style="187" customWidth="1"/>
    <col min="9485" max="9486" width="12.625" style="187" customWidth="1"/>
    <col min="9487" max="9493" width="5.125" style="187" customWidth="1"/>
    <col min="9494" max="9728" width="9" style="187"/>
    <col min="9729" max="9734" width="5.625" style="187" customWidth="1"/>
    <col min="9735" max="9735" width="8.5" style="187" customWidth="1"/>
    <col min="9736" max="9739" width="5.625" style="187" customWidth="1"/>
    <col min="9740" max="9740" width="13.75" style="187" customWidth="1"/>
    <col min="9741" max="9742" width="12.625" style="187" customWidth="1"/>
    <col min="9743" max="9749" width="5.125" style="187" customWidth="1"/>
    <col min="9750" max="9984" width="9" style="187"/>
    <col min="9985" max="9990" width="5.625" style="187" customWidth="1"/>
    <col min="9991" max="9991" width="8.5" style="187" customWidth="1"/>
    <col min="9992" max="9995" width="5.625" style="187" customWidth="1"/>
    <col min="9996" max="9996" width="13.75" style="187" customWidth="1"/>
    <col min="9997" max="9998" width="12.625" style="187" customWidth="1"/>
    <col min="9999" max="10005" width="5.125" style="187" customWidth="1"/>
    <col min="10006" max="10240" width="9" style="187"/>
    <col min="10241" max="10246" width="5.625" style="187" customWidth="1"/>
    <col min="10247" max="10247" width="8.5" style="187" customWidth="1"/>
    <col min="10248" max="10251" width="5.625" style="187" customWidth="1"/>
    <col min="10252" max="10252" width="13.75" style="187" customWidth="1"/>
    <col min="10253" max="10254" width="12.625" style="187" customWidth="1"/>
    <col min="10255" max="10261" width="5.125" style="187" customWidth="1"/>
    <col min="10262" max="10496" width="9" style="187"/>
    <col min="10497" max="10502" width="5.625" style="187" customWidth="1"/>
    <col min="10503" max="10503" width="8.5" style="187" customWidth="1"/>
    <col min="10504" max="10507" width="5.625" style="187" customWidth="1"/>
    <col min="10508" max="10508" width="13.75" style="187" customWidth="1"/>
    <col min="10509" max="10510" width="12.625" style="187" customWidth="1"/>
    <col min="10511" max="10517" width="5.125" style="187" customWidth="1"/>
    <col min="10518" max="10752" width="9" style="187"/>
    <col min="10753" max="10758" width="5.625" style="187" customWidth="1"/>
    <col min="10759" max="10759" width="8.5" style="187" customWidth="1"/>
    <col min="10760" max="10763" width="5.625" style="187" customWidth="1"/>
    <col min="10764" max="10764" width="13.75" style="187" customWidth="1"/>
    <col min="10765" max="10766" width="12.625" style="187" customWidth="1"/>
    <col min="10767" max="10773" width="5.125" style="187" customWidth="1"/>
    <col min="10774" max="11008" width="9" style="187"/>
    <col min="11009" max="11014" width="5.625" style="187" customWidth="1"/>
    <col min="11015" max="11015" width="8.5" style="187" customWidth="1"/>
    <col min="11016" max="11019" width="5.625" style="187" customWidth="1"/>
    <col min="11020" max="11020" width="13.75" style="187" customWidth="1"/>
    <col min="11021" max="11022" width="12.625" style="187" customWidth="1"/>
    <col min="11023" max="11029" width="5.125" style="187" customWidth="1"/>
    <col min="11030" max="11264" width="9" style="187"/>
    <col min="11265" max="11270" width="5.625" style="187" customWidth="1"/>
    <col min="11271" max="11271" width="8.5" style="187" customWidth="1"/>
    <col min="11272" max="11275" width="5.625" style="187" customWidth="1"/>
    <col min="11276" max="11276" width="13.75" style="187" customWidth="1"/>
    <col min="11277" max="11278" width="12.625" style="187" customWidth="1"/>
    <col min="11279" max="11285" width="5.125" style="187" customWidth="1"/>
    <col min="11286" max="11520" width="9" style="187"/>
    <col min="11521" max="11526" width="5.625" style="187" customWidth="1"/>
    <col min="11527" max="11527" width="8.5" style="187" customWidth="1"/>
    <col min="11528" max="11531" width="5.625" style="187" customWidth="1"/>
    <col min="11532" max="11532" width="13.75" style="187" customWidth="1"/>
    <col min="11533" max="11534" width="12.625" style="187" customWidth="1"/>
    <col min="11535" max="11541" width="5.125" style="187" customWidth="1"/>
    <col min="11542" max="11776" width="9" style="187"/>
    <col min="11777" max="11782" width="5.625" style="187" customWidth="1"/>
    <col min="11783" max="11783" width="8.5" style="187" customWidth="1"/>
    <col min="11784" max="11787" width="5.625" style="187" customWidth="1"/>
    <col min="11788" max="11788" width="13.75" style="187" customWidth="1"/>
    <col min="11789" max="11790" width="12.625" style="187" customWidth="1"/>
    <col min="11791" max="11797" width="5.125" style="187" customWidth="1"/>
    <col min="11798" max="12032" width="9" style="187"/>
    <col min="12033" max="12038" width="5.625" style="187" customWidth="1"/>
    <col min="12039" max="12039" width="8.5" style="187" customWidth="1"/>
    <col min="12040" max="12043" width="5.625" style="187" customWidth="1"/>
    <col min="12044" max="12044" width="13.75" style="187" customWidth="1"/>
    <col min="12045" max="12046" width="12.625" style="187" customWidth="1"/>
    <col min="12047" max="12053" width="5.125" style="187" customWidth="1"/>
    <col min="12054" max="12288" width="9" style="187"/>
    <col min="12289" max="12294" width="5.625" style="187" customWidth="1"/>
    <col min="12295" max="12295" width="8.5" style="187" customWidth="1"/>
    <col min="12296" max="12299" width="5.625" style="187" customWidth="1"/>
    <col min="12300" max="12300" width="13.75" style="187" customWidth="1"/>
    <col min="12301" max="12302" width="12.625" style="187" customWidth="1"/>
    <col min="12303" max="12309" width="5.125" style="187" customWidth="1"/>
    <col min="12310" max="12544" width="9" style="187"/>
    <col min="12545" max="12550" width="5.625" style="187" customWidth="1"/>
    <col min="12551" max="12551" width="8.5" style="187" customWidth="1"/>
    <col min="12552" max="12555" width="5.625" style="187" customWidth="1"/>
    <col min="12556" max="12556" width="13.75" style="187" customWidth="1"/>
    <col min="12557" max="12558" width="12.625" style="187" customWidth="1"/>
    <col min="12559" max="12565" width="5.125" style="187" customWidth="1"/>
    <col min="12566" max="12800" width="9" style="187"/>
    <col min="12801" max="12806" width="5.625" style="187" customWidth="1"/>
    <col min="12807" max="12807" width="8.5" style="187" customWidth="1"/>
    <col min="12808" max="12811" width="5.625" style="187" customWidth="1"/>
    <col min="12812" max="12812" width="13.75" style="187" customWidth="1"/>
    <col min="12813" max="12814" width="12.625" style="187" customWidth="1"/>
    <col min="12815" max="12821" width="5.125" style="187" customWidth="1"/>
    <col min="12822" max="13056" width="9" style="187"/>
    <col min="13057" max="13062" width="5.625" style="187" customWidth="1"/>
    <col min="13063" max="13063" width="8.5" style="187" customWidth="1"/>
    <col min="13064" max="13067" width="5.625" style="187" customWidth="1"/>
    <col min="13068" max="13068" width="13.75" style="187" customWidth="1"/>
    <col min="13069" max="13070" width="12.625" style="187" customWidth="1"/>
    <col min="13071" max="13077" width="5.125" style="187" customWidth="1"/>
    <col min="13078" max="13312" width="9" style="187"/>
    <col min="13313" max="13318" width="5.625" style="187" customWidth="1"/>
    <col min="13319" max="13319" width="8.5" style="187" customWidth="1"/>
    <col min="13320" max="13323" width="5.625" style="187" customWidth="1"/>
    <col min="13324" max="13324" width="13.75" style="187" customWidth="1"/>
    <col min="13325" max="13326" width="12.625" style="187" customWidth="1"/>
    <col min="13327" max="13333" width="5.125" style="187" customWidth="1"/>
    <col min="13334" max="13568" width="9" style="187"/>
    <col min="13569" max="13574" width="5.625" style="187" customWidth="1"/>
    <col min="13575" max="13575" width="8.5" style="187" customWidth="1"/>
    <col min="13576" max="13579" width="5.625" style="187" customWidth="1"/>
    <col min="13580" max="13580" width="13.75" style="187" customWidth="1"/>
    <col min="13581" max="13582" width="12.625" style="187" customWidth="1"/>
    <col min="13583" max="13589" width="5.125" style="187" customWidth="1"/>
    <col min="13590" max="13824" width="9" style="187"/>
    <col min="13825" max="13830" width="5.625" style="187" customWidth="1"/>
    <col min="13831" max="13831" width="8.5" style="187" customWidth="1"/>
    <col min="13832" max="13835" width="5.625" style="187" customWidth="1"/>
    <col min="13836" max="13836" width="13.75" style="187" customWidth="1"/>
    <col min="13837" max="13838" width="12.625" style="187" customWidth="1"/>
    <col min="13839" max="13845" width="5.125" style="187" customWidth="1"/>
    <col min="13846" max="14080" width="9" style="187"/>
    <col min="14081" max="14086" width="5.625" style="187" customWidth="1"/>
    <col min="14087" max="14087" width="8.5" style="187" customWidth="1"/>
    <col min="14088" max="14091" width="5.625" style="187" customWidth="1"/>
    <col min="14092" max="14092" width="13.75" style="187" customWidth="1"/>
    <col min="14093" max="14094" width="12.625" style="187" customWidth="1"/>
    <col min="14095" max="14101" width="5.125" style="187" customWidth="1"/>
    <col min="14102" max="14336" width="9" style="187"/>
    <col min="14337" max="14342" width="5.625" style="187" customWidth="1"/>
    <col min="14343" max="14343" width="8.5" style="187" customWidth="1"/>
    <col min="14344" max="14347" width="5.625" style="187" customWidth="1"/>
    <col min="14348" max="14348" width="13.75" style="187" customWidth="1"/>
    <col min="14349" max="14350" width="12.625" style="187" customWidth="1"/>
    <col min="14351" max="14357" width="5.125" style="187" customWidth="1"/>
    <col min="14358" max="14592" width="9" style="187"/>
    <col min="14593" max="14598" width="5.625" style="187" customWidth="1"/>
    <col min="14599" max="14599" width="8.5" style="187" customWidth="1"/>
    <col min="14600" max="14603" width="5.625" style="187" customWidth="1"/>
    <col min="14604" max="14604" width="13.75" style="187" customWidth="1"/>
    <col min="14605" max="14606" width="12.625" style="187" customWidth="1"/>
    <col min="14607" max="14613" width="5.125" style="187" customWidth="1"/>
    <col min="14614" max="14848" width="9" style="187"/>
    <col min="14849" max="14854" width="5.625" style="187" customWidth="1"/>
    <col min="14855" max="14855" width="8.5" style="187" customWidth="1"/>
    <col min="14856" max="14859" width="5.625" style="187" customWidth="1"/>
    <col min="14860" max="14860" width="13.75" style="187" customWidth="1"/>
    <col min="14861" max="14862" width="12.625" style="187" customWidth="1"/>
    <col min="14863" max="14869" width="5.125" style="187" customWidth="1"/>
    <col min="14870" max="15104" width="9" style="187"/>
    <col min="15105" max="15110" width="5.625" style="187" customWidth="1"/>
    <col min="15111" max="15111" width="8.5" style="187" customWidth="1"/>
    <col min="15112" max="15115" width="5.625" style="187" customWidth="1"/>
    <col min="15116" max="15116" width="13.75" style="187" customWidth="1"/>
    <col min="15117" max="15118" width="12.625" style="187" customWidth="1"/>
    <col min="15119" max="15125" width="5.125" style="187" customWidth="1"/>
    <col min="15126" max="15360" width="9" style="187"/>
    <col min="15361" max="15366" width="5.625" style="187" customWidth="1"/>
    <col min="15367" max="15367" width="8.5" style="187" customWidth="1"/>
    <col min="15368" max="15371" width="5.625" style="187" customWidth="1"/>
    <col min="15372" max="15372" width="13.75" style="187" customWidth="1"/>
    <col min="15373" max="15374" width="12.625" style="187" customWidth="1"/>
    <col min="15375" max="15381" width="5.125" style="187" customWidth="1"/>
    <col min="15382" max="15616" width="9" style="187"/>
    <col min="15617" max="15622" width="5.625" style="187" customWidth="1"/>
    <col min="15623" max="15623" width="8.5" style="187" customWidth="1"/>
    <col min="15624" max="15627" width="5.625" style="187" customWidth="1"/>
    <col min="15628" max="15628" width="13.75" style="187" customWidth="1"/>
    <col min="15629" max="15630" width="12.625" style="187" customWidth="1"/>
    <col min="15631" max="15637" width="5.125" style="187" customWidth="1"/>
    <col min="15638" max="15872" width="9" style="187"/>
    <col min="15873" max="15878" width="5.625" style="187" customWidth="1"/>
    <col min="15879" max="15879" width="8.5" style="187" customWidth="1"/>
    <col min="15880" max="15883" width="5.625" style="187" customWidth="1"/>
    <col min="15884" max="15884" width="13.75" style="187" customWidth="1"/>
    <col min="15885" max="15886" width="12.625" style="187" customWidth="1"/>
    <col min="15887" max="15893" width="5.125" style="187" customWidth="1"/>
    <col min="15894" max="16128" width="9" style="187"/>
    <col min="16129" max="16134" width="5.625" style="187" customWidth="1"/>
    <col min="16135" max="16135" width="8.5" style="187" customWidth="1"/>
    <col min="16136" max="16139" width="5.625" style="187" customWidth="1"/>
    <col min="16140" max="16140" width="13.75" style="187" customWidth="1"/>
    <col min="16141" max="16142" width="12.625" style="187" customWidth="1"/>
    <col min="16143" max="16149" width="5.125" style="187" customWidth="1"/>
    <col min="16150" max="16384" width="9" style="187"/>
  </cols>
  <sheetData>
    <row r="1" spans="1:21" ht="22.5" customHeight="1">
      <c r="A1" s="187" t="s">
        <v>233</v>
      </c>
    </row>
    <row r="2" spans="1:21" ht="22.5" customHeight="1">
      <c r="A2" s="592" t="s">
        <v>10</v>
      </c>
      <c r="B2" s="593"/>
      <c r="C2" s="592" t="s">
        <v>15</v>
      </c>
      <c r="D2" s="593"/>
      <c r="E2" s="635"/>
      <c r="F2" s="602" t="s">
        <v>8</v>
      </c>
      <c r="G2" s="636" t="s">
        <v>202</v>
      </c>
      <c r="H2" s="625" t="s">
        <v>234</v>
      </c>
      <c r="I2" s="635"/>
      <c r="J2" s="651" t="s">
        <v>235</v>
      </c>
      <c r="K2" s="635"/>
      <c r="L2" s="188" t="s">
        <v>205</v>
      </c>
      <c r="M2" s="592" t="s">
        <v>236</v>
      </c>
      <c r="N2" s="635"/>
      <c r="O2" s="644" t="s">
        <v>370</v>
      </c>
      <c r="P2" s="645"/>
      <c r="Q2" s="645"/>
      <c r="R2" s="645"/>
      <c r="S2" s="645"/>
      <c r="T2" s="645"/>
      <c r="U2" s="646"/>
    </row>
    <row r="3" spans="1:21" ht="22.5" customHeight="1">
      <c r="A3" s="594"/>
      <c r="B3" s="595"/>
      <c r="C3" s="594"/>
      <c r="D3" s="595"/>
      <c r="E3" s="598"/>
      <c r="F3" s="603"/>
      <c r="G3" s="650"/>
      <c r="H3" s="594"/>
      <c r="I3" s="598"/>
      <c r="J3" s="594"/>
      <c r="K3" s="598"/>
      <c r="L3" s="190" t="s">
        <v>208</v>
      </c>
      <c r="M3" s="594"/>
      <c r="N3" s="598"/>
      <c r="O3" s="647"/>
      <c r="P3" s="648"/>
      <c r="Q3" s="648"/>
      <c r="R3" s="648"/>
      <c r="S3" s="648"/>
      <c r="T3" s="648"/>
      <c r="U3" s="649"/>
    </row>
    <row r="4" spans="1:21" ht="22.5" customHeight="1">
      <c r="A4" s="192"/>
      <c r="B4" s="194"/>
      <c r="C4" s="192"/>
      <c r="D4" s="194"/>
      <c r="E4" s="193"/>
      <c r="F4" s="195"/>
      <c r="G4" s="212"/>
      <c r="H4" s="197" t="s">
        <v>211</v>
      </c>
      <c r="I4" s="198" t="s">
        <v>212</v>
      </c>
      <c r="J4" s="197" t="s">
        <v>211</v>
      </c>
      <c r="K4" s="198" t="s">
        <v>212</v>
      </c>
      <c r="L4" s="213"/>
      <c r="M4" s="214"/>
      <c r="N4" s="215"/>
      <c r="O4" s="216"/>
      <c r="P4" s="196"/>
      <c r="Q4" s="196"/>
      <c r="R4" s="196"/>
      <c r="S4" s="196"/>
      <c r="T4" s="196"/>
      <c r="U4" s="217"/>
    </row>
    <row r="5" spans="1:21" ht="22.5" customHeight="1">
      <c r="A5" s="596"/>
      <c r="B5" s="605"/>
      <c r="C5" s="596"/>
      <c r="D5" s="605"/>
      <c r="E5" s="597"/>
      <c r="F5" s="604"/>
      <c r="G5" s="604"/>
      <c r="H5" s="637" t="s">
        <v>220</v>
      </c>
      <c r="I5" s="638"/>
      <c r="J5" s="596"/>
      <c r="K5" s="597"/>
      <c r="L5" s="202"/>
      <c r="M5" s="637" t="s">
        <v>237</v>
      </c>
      <c r="N5" s="638"/>
      <c r="O5" s="654"/>
      <c r="P5" s="655"/>
      <c r="Q5" s="655"/>
      <c r="R5" s="655"/>
      <c r="S5" s="655"/>
      <c r="T5" s="655"/>
      <c r="U5" s="656"/>
    </row>
    <row r="6" spans="1:21" ht="22.5" customHeight="1">
      <c r="A6" s="594"/>
      <c r="B6" s="595"/>
      <c r="C6" s="594"/>
      <c r="D6" s="595"/>
      <c r="E6" s="598"/>
      <c r="F6" s="603"/>
      <c r="G6" s="603"/>
      <c r="H6" s="639"/>
      <c r="I6" s="640"/>
      <c r="J6" s="594"/>
      <c r="K6" s="598"/>
      <c r="L6" s="203"/>
      <c r="M6" s="652"/>
      <c r="N6" s="653"/>
      <c r="O6" s="594"/>
      <c r="P6" s="595"/>
      <c r="Q6" s="595"/>
      <c r="R6" s="595"/>
      <c r="S6" s="595"/>
      <c r="T6" s="595"/>
      <c r="U6" s="598"/>
    </row>
    <row r="7" spans="1:21" ht="22.5" customHeight="1">
      <c r="A7" s="592"/>
      <c r="B7" s="593"/>
      <c r="C7" s="592"/>
      <c r="D7" s="593"/>
      <c r="E7" s="635"/>
      <c r="F7" s="602"/>
      <c r="G7" s="602"/>
      <c r="H7" s="637" t="s">
        <v>220</v>
      </c>
      <c r="I7" s="638"/>
      <c r="J7" s="592"/>
      <c r="K7" s="635"/>
      <c r="L7" s="202"/>
      <c r="M7" s="637" t="s">
        <v>237</v>
      </c>
      <c r="N7" s="638"/>
      <c r="O7" s="641"/>
      <c r="P7" s="642"/>
      <c r="Q7" s="642"/>
      <c r="R7" s="642"/>
      <c r="S7" s="642"/>
      <c r="T7" s="642"/>
      <c r="U7" s="643"/>
    </row>
    <row r="8" spans="1:21" ht="22.5" customHeight="1">
      <c r="A8" s="594"/>
      <c r="B8" s="595"/>
      <c r="C8" s="594"/>
      <c r="D8" s="595"/>
      <c r="E8" s="598"/>
      <c r="F8" s="603"/>
      <c r="G8" s="603"/>
      <c r="H8" s="639"/>
      <c r="I8" s="640"/>
      <c r="J8" s="594"/>
      <c r="K8" s="598"/>
      <c r="L8" s="203"/>
      <c r="M8" s="639"/>
      <c r="N8" s="640"/>
      <c r="O8" s="594"/>
      <c r="P8" s="595"/>
      <c r="Q8" s="595"/>
      <c r="R8" s="595"/>
      <c r="S8" s="595"/>
      <c r="T8" s="595"/>
      <c r="U8" s="598"/>
    </row>
    <row r="9" spans="1:21" ht="22.5" customHeight="1">
      <c r="A9" s="592"/>
      <c r="B9" s="593"/>
      <c r="C9" s="592"/>
      <c r="D9" s="593"/>
      <c r="E9" s="635"/>
      <c r="F9" s="602"/>
      <c r="G9" s="602"/>
      <c r="H9" s="637" t="s">
        <v>220</v>
      </c>
      <c r="I9" s="638"/>
      <c r="J9" s="592"/>
      <c r="K9" s="635"/>
      <c r="L9" s="202"/>
      <c r="M9" s="637" t="s">
        <v>237</v>
      </c>
      <c r="N9" s="638"/>
      <c r="O9" s="641"/>
      <c r="P9" s="642"/>
      <c r="Q9" s="642"/>
      <c r="R9" s="642"/>
      <c r="S9" s="642"/>
      <c r="T9" s="642"/>
      <c r="U9" s="643"/>
    </row>
    <row r="10" spans="1:21" ht="22.5" customHeight="1">
      <c r="A10" s="594"/>
      <c r="B10" s="595"/>
      <c r="C10" s="594"/>
      <c r="D10" s="595"/>
      <c r="E10" s="598"/>
      <c r="F10" s="603"/>
      <c r="G10" s="603"/>
      <c r="H10" s="639"/>
      <c r="I10" s="640"/>
      <c r="J10" s="594"/>
      <c r="K10" s="598"/>
      <c r="L10" s="203"/>
      <c r="M10" s="639"/>
      <c r="N10" s="640"/>
      <c r="O10" s="594"/>
      <c r="P10" s="595"/>
      <c r="Q10" s="595"/>
      <c r="R10" s="595"/>
      <c r="S10" s="595"/>
      <c r="T10" s="595"/>
      <c r="U10" s="598"/>
    </row>
    <row r="11" spans="1:21" ht="22.5" customHeight="1">
      <c r="A11" s="592"/>
      <c r="B11" s="593"/>
      <c r="C11" s="592"/>
      <c r="D11" s="593"/>
      <c r="E11" s="635"/>
      <c r="F11" s="602"/>
      <c r="G11" s="602"/>
      <c r="H11" s="637" t="s">
        <v>220</v>
      </c>
      <c r="I11" s="638"/>
      <c r="J11" s="592"/>
      <c r="K11" s="635"/>
      <c r="L11" s="202"/>
      <c r="M11" s="637" t="s">
        <v>237</v>
      </c>
      <c r="N11" s="638"/>
      <c r="O11" s="641"/>
      <c r="P11" s="642"/>
      <c r="Q11" s="642"/>
      <c r="R11" s="642"/>
      <c r="S11" s="642"/>
      <c r="T11" s="642"/>
      <c r="U11" s="643"/>
    </row>
    <row r="12" spans="1:21" ht="22.5" customHeight="1">
      <c r="A12" s="594"/>
      <c r="B12" s="595"/>
      <c r="C12" s="594"/>
      <c r="D12" s="595"/>
      <c r="E12" s="598"/>
      <c r="F12" s="603"/>
      <c r="G12" s="603"/>
      <c r="H12" s="639"/>
      <c r="I12" s="640"/>
      <c r="J12" s="594"/>
      <c r="K12" s="598"/>
      <c r="L12" s="203"/>
      <c r="M12" s="639"/>
      <c r="N12" s="640"/>
      <c r="O12" s="594"/>
      <c r="P12" s="595"/>
      <c r="Q12" s="595"/>
      <c r="R12" s="595"/>
      <c r="S12" s="595"/>
      <c r="T12" s="595"/>
      <c r="U12" s="598"/>
    </row>
    <row r="13" spans="1:21" ht="22.5" customHeight="1">
      <c r="A13" s="592"/>
      <c r="B13" s="593"/>
      <c r="C13" s="592"/>
      <c r="D13" s="593"/>
      <c r="E13" s="635"/>
      <c r="F13" s="602"/>
      <c r="G13" s="602"/>
      <c r="H13" s="637" t="s">
        <v>220</v>
      </c>
      <c r="I13" s="638"/>
      <c r="J13" s="592"/>
      <c r="K13" s="635"/>
      <c r="L13" s="202"/>
      <c r="M13" s="637" t="s">
        <v>237</v>
      </c>
      <c r="N13" s="638"/>
      <c r="O13" s="641"/>
      <c r="P13" s="642"/>
      <c r="Q13" s="642"/>
      <c r="R13" s="642"/>
      <c r="S13" s="642"/>
      <c r="T13" s="642"/>
      <c r="U13" s="643"/>
    </row>
    <row r="14" spans="1:21" ht="22.5" customHeight="1">
      <c r="A14" s="594"/>
      <c r="B14" s="595"/>
      <c r="C14" s="594"/>
      <c r="D14" s="595"/>
      <c r="E14" s="598"/>
      <c r="F14" s="603"/>
      <c r="G14" s="603"/>
      <c r="H14" s="639"/>
      <c r="I14" s="640"/>
      <c r="J14" s="594"/>
      <c r="K14" s="598"/>
      <c r="L14" s="203"/>
      <c r="M14" s="639"/>
      <c r="N14" s="640"/>
      <c r="O14" s="594"/>
      <c r="P14" s="595"/>
      <c r="Q14" s="595"/>
      <c r="R14" s="595"/>
      <c r="S14" s="595"/>
      <c r="T14" s="595"/>
      <c r="U14" s="598"/>
    </row>
    <row r="15" spans="1:21" ht="22.5" customHeight="1">
      <c r="A15" s="592"/>
      <c r="B15" s="593"/>
      <c r="C15" s="592"/>
      <c r="D15" s="593"/>
      <c r="E15" s="635"/>
      <c r="F15" s="602"/>
      <c r="G15" s="602"/>
      <c r="H15" s="637" t="s">
        <v>220</v>
      </c>
      <c r="I15" s="638"/>
      <c r="J15" s="592"/>
      <c r="K15" s="635"/>
      <c r="L15" s="202"/>
      <c r="M15" s="637" t="s">
        <v>237</v>
      </c>
      <c r="N15" s="638"/>
      <c r="O15" s="641"/>
      <c r="P15" s="642"/>
      <c r="Q15" s="642"/>
      <c r="R15" s="642"/>
      <c r="S15" s="642"/>
      <c r="T15" s="642"/>
      <c r="U15" s="643"/>
    </row>
    <row r="16" spans="1:21" ht="22.5" customHeight="1">
      <c r="A16" s="594"/>
      <c r="B16" s="595"/>
      <c r="C16" s="594"/>
      <c r="D16" s="595"/>
      <c r="E16" s="598"/>
      <c r="F16" s="603"/>
      <c r="G16" s="603"/>
      <c r="H16" s="639"/>
      <c r="I16" s="640"/>
      <c r="J16" s="594"/>
      <c r="K16" s="598"/>
      <c r="L16" s="203"/>
      <c r="M16" s="639"/>
      <c r="N16" s="640"/>
      <c r="O16" s="594"/>
      <c r="P16" s="595"/>
      <c r="Q16" s="595"/>
      <c r="R16" s="595"/>
      <c r="S16" s="595"/>
      <c r="T16" s="595"/>
      <c r="U16" s="598"/>
    </row>
    <row r="17" spans="1:21" ht="22.5" customHeight="1">
      <c r="A17" s="592"/>
      <c r="B17" s="593"/>
      <c r="C17" s="592"/>
      <c r="D17" s="593"/>
      <c r="E17" s="635"/>
      <c r="F17" s="602"/>
      <c r="G17" s="602"/>
      <c r="H17" s="637" t="s">
        <v>220</v>
      </c>
      <c r="I17" s="638"/>
      <c r="J17" s="592"/>
      <c r="K17" s="635"/>
      <c r="L17" s="202"/>
      <c r="M17" s="637" t="s">
        <v>237</v>
      </c>
      <c r="N17" s="638"/>
      <c r="O17" s="641"/>
      <c r="P17" s="642"/>
      <c r="Q17" s="642"/>
      <c r="R17" s="642"/>
      <c r="S17" s="642"/>
      <c r="T17" s="642"/>
      <c r="U17" s="643"/>
    </row>
    <row r="18" spans="1:21" ht="22.5" customHeight="1">
      <c r="A18" s="594"/>
      <c r="B18" s="595"/>
      <c r="C18" s="594"/>
      <c r="D18" s="595"/>
      <c r="E18" s="598"/>
      <c r="F18" s="603"/>
      <c r="G18" s="603"/>
      <c r="H18" s="639"/>
      <c r="I18" s="640"/>
      <c r="J18" s="594"/>
      <c r="K18" s="598"/>
      <c r="L18" s="203"/>
      <c r="M18" s="639"/>
      <c r="N18" s="640"/>
      <c r="O18" s="594"/>
      <c r="P18" s="595"/>
      <c r="Q18" s="595"/>
      <c r="R18" s="595"/>
      <c r="S18" s="595"/>
      <c r="T18" s="595"/>
      <c r="U18" s="598"/>
    </row>
    <row r="19" spans="1:21" ht="22.5" customHeight="1">
      <c r="A19" s="592"/>
      <c r="B19" s="593"/>
      <c r="C19" s="592"/>
      <c r="D19" s="593"/>
      <c r="E19" s="635"/>
      <c r="F19" s="602"/>
      <c r="G19" s="602"/>
      <c r="H19" s="637" t="s">
        <v>220</v>
      </c>
      <c r="I19" s="638"/>
      <c r="J19" s="592"/>
      <c r="K19" s="635"/>
      <c r="L19" s="202"/>
      <c r="M19" s="637" t="s">
        <v>237</v>
      </c>
      <c r="N19" s="638"/>
      <c r="O19" s="641"/>
      <c r="P19" s="642"/>
      <c r="Q19" s="642"/>
      <c r="R19" s="642"/>
      <c r="S19" s="642"/>
      <c r="T19" s="642"/>
      <c r="U19" s="643"/>
    </row>
    <row r="20" spans="1:21" ht="22.5" customHeight="1">
      <c r="A20" s="594"/>
      <c r="B20" s="595"/>
      <c r="C20" s="594"/>
      <c r="D20" s="595"/>
      <c r="E20" s="598"/>
      <c r="F20" s="603"/>
      <c r="G20" s="603"/>
      <c r="H20" s="639"/>
      <c r="I20" s="640"/>
      <c r="J20" s="594"/>
      <c r="K20" s="598"/>
      <c r="L20" s="203"/>
      <c r="M20" s="639"/>
      <c r="N20" s="640"/>
      <c r="O20" s="594"/>
      <c r="P20" s="595"/>
      <c r="Q20" s="595"/>
      <c r="R20" s="595"/>
      <c r="S20" s="595"/>
      <c r="T20" s="595"/>
      <c r="U20" s="598"/>
    </row>
    <row r="21" spans="1:21" s="206" customFormat="1" ht="11.1" customHeight="1"/>
    <row r="22" spans="1:21" s="206" customFormat="1" ht="15" customHeight="1">
      <c r="A22" s="208" t="s">
        <v>224</v>
      </c>
      <c r="B22" s="209" t="s">
        <v>225</v>
      </c>
      <c r="C22" s="208" t="s">
        <v>238</v>
      </c>
    </row>
    <row r="23" spans="1:21" s="206" customFormat="1" ht="15" customHeight="1">
      <c r="A23" s="208"/>
      <c r="B23" s="218" t="s">
        <v>239</v>
      </c>
      <c r="C23" s="208" t="s">
        <v>240</v>
      </c>
    </row>
    <row r="24" spans="1:21" s="206" customFormat="1" ht="15" customHeight="1">
      <c r="A24" s="208"/>
      <c r="B24" s="209" t="s">
        <v>226</v>
      </c>
      <c r="C24" s="208" t="s">
        <v>241</v>
      </c>
    </row>
    <row r="25" spans="1:21" s="2" customFormat="1" ht="15" customHeight="1">
      <c r="A25" s="8"/>
      <c r="B25" s="8"/>
      <c r="C25" s="224" t="s">
        <v>263</v>
      </c>
      <c r="F25" s="224"/>
    </row>
    <row r="26" spans="1:21" ht="12.75" customHeight="1">
      <c r="B26" s="210" t="s">
        <v>242</v>
      </c>
      <c r="C26" s="208" t="s">
        <v>230</v>
      </c>
    </row>
    <row r="27" spans="1:21" ht="12.75" customHeight="1">
      <c r="B27" s="208"/>
      <c r="C27" s="208" t="s">
        <v>394</v>
      </c>
    </row>
    <row r="28" spans="1:21" ht="12.75" customHeight="1">
      <c r="B28" s="208"/>
      <c r="C28" s="208" t="s">
        <v>258</v>
      </c>
    </row>
    <row r="29" spans="1:21" s="208" customFormat="1" ht="15" customHeight="1">
      <c r="B29" s="210" t="s">
        <v>243</v>
      </c>
      <c r="C29" s="219" t="s">
        <v>264</v>
      </c>
      <c r="D29" s="219"/>
      <c r="E29" s="219"/>
      <c r="F29" s="219"/>
      <c r="G29" s="219"/>
      <c r="H29" s="219"/>
      <c r="I29" s="219"/>
      <c r="J29" s="219"/>
      <c r="K29" s="219"/>
      <c r="L29" s="219"/>
      <c r="M29" s="219"/>
      <c r="N29" s="220"/>
      <c r="O29" s="220"/>
      <c r="P29" s="220"/>
      <c r="Q29" s="220"/>
      <c r="R29" s="220"/>
      <c r="S29" s="220"/>
      <c r="T29" s="220"/>
      <c r="U29" s="220"/>
    </row>
    <row r="30" spans="1:21" s="2" customFormat="1" ht="15" customHeight="1">
      <c r="A30" s="8"/>
      <c r="B30" s="8"/>
      <c r="C30" s="8" t="s">
        <v>259</v>
      </c>
      <c r="D30" s="227"/>
      <c r="E30" s="227"/>
      <c r="F30" s="227"/>
      <c r="G30" s="227"/>
      <c r="H30" s="227"/>
    </row>
    <row r="31" spans="1:21" s="206" customFormat="1" ht="12.95" customHeight="1"/>
    <row r="32" spans="1:21" s="206" customFormat="1" ht="12.95" customHeight="1"/>
  </sheetData>
  <mergeCells count="89">
    <mergeCell ref="O19:U19"/>
    <mergeCell ref="O20:U20"/>
    <mergeCell ref="K7:K8"/>
    <mergeCell ref="J9:J10"/>
    <mergeCell ref="K9:K10"/>
    <mergeCell ref="J11:J12"/>
    <mergeCell ref="K11:K12"/>
    <mergeCell ref="J19:J20"/>
    <mergeCell ref="K19:K20"/>
    <mergeCell ref="J13:J14"/>
    <mergeCell ref="K13:K14"/>
    <mergeCell ref="J15:J16"/>
    <mergeCell ref="K15:K16"/>
    <mergeCell ref="J17:J18"/>
    <mergeCell ref="K17:K18"/>
    <mergeCell ref="M7:N8"/>
    <mergeCell ref="O6:U6"/>
    <mergeCell ref="O7:U7"/>
    <mergeCell ref="O8:U8"/>
    <mergeCell ref="O9:U9"/>
    <mergeCell ref="O16:U16"/>
    <mergeCell ref="O10:U10"/>
    <mergeCell ref="M2:N3"/>
    <mergeCell ref="O2:U3"/>
    <mergeCell ref="A5:B6"/>
    <mergeCell ref="C5:E6"/>
    <mergeCell ref="F5:F6"/>
    <mergeCell ref="G5:G6"/>
    <mergeCell ref="H5:I6"/>
    <mergeCell ref="M5:N5"/>
    <mergeCell ref="A2:B3"/>
    <mergeCell ref="C2:E3"/>
    <mergeCell ref="F2:F3"/>
    <mergeCell ref="G2:G3"/>
    <mergeCell ref="H2:I3"/>
    <mergeCell ref="J2:K3"/>
    <mergeCell ref="M6:N6"/>
    <mergeCell ref="O5:U5"/>
    <mergeCell ref="J5:J6"/>
    <mergeCell ref="K5:K6"/>
    <mergeCell ref="J7:J8"/>
    <mergeCell ref="A9:B10"/>
    <mergeCell ref="C9:E10"/>
    <mergeCell ref="F9:F10"/>
    <mergeCell ref="G9:G10"/>
    <mergeCell ref="H9:I10"/>
    <mergeCell ref="M9:N10"/>
    <mergeCell ref="A7:B8"/>
    <mergeCell ref="C7:E8"/>
    <mergeCell ref="F7:F8"/>
    <mergeCell ref="G7:G8"/>
    <mergeCell ref="H7:I8"/>
    <mergeCell ref="A11:B12"/>
    <mergeCell ref="C11:E12"/>
    <mergeCell ref="F11:F12"/>
    <mergeCell ref="G11:G12"/>
    <mergeCell ref="H11:I12"/>
    <mergeCell ref="M11:N12"/>
    <mergeCell ref="O11:U11"/>
    <mergeCell ref="O12:U12"/>
    <mergeCell ref="M13:N14"/>
    <mergeCell ref="O13:U13"/>
    <mergeCell ref="O14:U14"/>
    <mergeCell ref="A15:B16"/>
    <mergeCell ref="C15:E16"/>
    <mergeCell ref="F15:F16"/>
    <mergeCell ref="G15:G16"/>
    <mergeCell ref="H15:I16"/>
    <mergeCell ref="A13:B14"/>
    <mergeCell ref="C13:E14"/>
    <mergeCell ref="F13:F14"/>
    <mergeCell ref="G13:G14"/>
    <mergeCell ref="H13:I14"/>
    <mergeCell ref="M19:N20"/>
    <mergeCell ref="M17:N18"/>
    <mergeCell ref="M15:N16"/>
    <mergeCell ref="O15:U15"/>
    <mergeCell ref="A19:B20"/>
    <mergeCell ref="C19:E20"/>
    <mergeCell ref="F19:F20"/>
    <mergeCell ref="G19:G20"/>
    <mergeCell ref="H19:I20"/>
    <mergeCell ref="A17:B18"/>
    <mergeCell ref="C17:E18"/>
    <mergeCell ref="F17:F18"/>
    <mergeCell ref="G17:G18"/>
    <mergeCell ref="H17:I18"/>
    <mergeCell ref="O17:U17"/>
    <mergeCell ref="O18:U18"/>
  </mergeCells>
  <phoneticPr fontId="6"/>
  <dataValidations count="1">
    <dataValidation type="list" allowBlank="1" showInputMessage="1" showErrorMessage="1" sqref="G5:G20">
      <formula1>"　,保,幼,保・幼"</formula1>
    </dataValidation>
  </dataValidations>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37"/>
  <sheetViews>
    <sheetView showGridLines="0" view="pageBreakPreview" zoomScale="92" zoomScaleNormal="95" zoomScaleSheetLayoutView="92" workbookViewId="0">
      <selection activeCell="D3" sqref="D3:E3"/>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18" ht="24.95" customHeight="1">
      <c r="A1" s="1" t="s">
        <v>12</v>
      </c>
    </row>
    <row r="2" spans="1:18" ht="24.95" customHeight="1">
      <c r="A2" s="1" t="s">
        <v>64</v>
      </c>
      <c r="F2" s="67"/>
      <c r="M2" s="67"/>
    </row>
    <row r="3" spans="1:18" ht="22.15" customHeight="1">
      <c r="A3" s="681" t="s">
        <v>146</v>
      </c>
      <c r="B3" s="681"/>
      <c r="C3" s="682"/>
      <c r="D3" s="683"/>
      <c r="E3" s="683"/>
      <c r="F3" s="40" t="s">
        <v>145</v>
      </c>
      <c r="G3" s="514" t="s">
        <v>144</v>
      </c>
      <c r="H3" s="684"/>
      <c r="I3" s="68">
        <f>'1'!H7</f>
        <v>0</v>
      </c>
      <c r="J3" s="37" t="s">
        <v>142</v>
      </c>
      <c r="K3" s="69">
        <f>IF(I3="","",I3*12)</f>
        <v>0</v>
      </c>
      <c r="L3" s="70" t="s">
        <v>106</v>
      </c>
      <c r="M3" s="685" t="s">
        <v>147</v>
      </c>
      <c r="N3" s="686"/>
      <c r="O3" s="71" t="str">
        <f>IF(D3="","",D3/K3*100)</f>
        <v/>
      </c>
      <c r="P3" s="1" t="s">
        <v>52</v>
      </c>
    </row>
    <row r="4" spans="1:18" ht="22.15" customHeight="1">
      <c r="A4" s="681" t="s">
        <v>50</v>
      </c>
      <c r="B4" s="681"/>
      <c r="C4" s="682"/>
      <c r="D4" s="683"/>
      <c r="E4" s="683"/>
      <c r="F4" s="40" t="s">
        <v>145</v>
      </c>
      <c r="G4" s="514" t="s">
        <v>148</v>
      </c>
      <c r="H4" s="684"/>
      <c r="I4" s="68">
        <f>'1'!K7</f>
        <v>0</v>
      </c>
      <c r="J4" s="37" t="s">
        <v>142</v>
      </c>
      <c r="K4" s="69">
        <f>IF(I4="","",I4*12)</f>
        <v>0</v>
      </c>
      <c r="L4" s="70" t="s">
        <v>106</v>
      </c>
      <c r="M4" s="685" t="s">
        <v>149</v>
      </c>
      <c r="N4" s="686"/>
      <c r="O4" s="71" t="str">
        <f>IF(D4="","",D4/K4*100)</f>
        <v/>
      </c>
      <c r="P4" s="661"/>
    </row>
    <row r="5" spans="1:18" ht="24.95" customHeight="1">
      <c r="A5" s="673" t="s">
        <v>107</v>
      </c>
      <c r="B5" s="674"/>
      <c r="C5" s="674"/>
      <c r="D5" s="674"/>
      <c r="E5" s="674"/>
      <c r="F5" s="674"/>
      <c r="G5" s="674"/>
      <c r="H5" s="674"/>
      <c r="I5" s="674"/>
      <c r="J5" s="674"/>
      <c r="K5" s="674"/>
      <c r="L5" s="70"/>
      <c r="M5" s="675" t="s">
        <v>108</v>
      </c>
      <c r="N5" s="676"/>
      <c r="O5" s="676"/>
      <c r="P5" s="662"/>
    </row>
    <row r="6" spans="1:18" ht="17.25" customHeight="1">
      <c r="A6" s="54"/>
      <c r="B6" s="54"/>
      <c r="C6" s="54"/>
      <c r="D6" s="54"/>
      <c r="E6" s="54"/>
      <c r="F6" s="54"/>
      <c r="G6" s="54"/>
      <c r="H6" s="54"/>
      <c r="I6" s="54"/>
      <c r="J6" s="54"/>
      <c r="K6" s="54"/>
      <c r="P6" s="661"/>
    </row>
    <row r="7" spans="1:18" ht="24.95" customHeight="1">
      <c r="A7" s="422" t="s">
        <v>371</v>
      </c>
      <c r="P7" s="662"/>
    </row>
    <row r="8" spans="1:18" ht="24" customHeight="1">
      <c r="A8" s="663" t="s">
        <v>7</v>
      </c>
      <c r="B8" s="664"/>
      <c r="C8" s="677" t="s">
        <v>395</v>
      </c>
      <c r="D8" s="547"/>
      <c r="E8" s="547"/>
      <c r="F8" s="547"/>
      <c r="G8" s="547"/>
      <c r="H8" s="547"/>
      <c r="I8" s="547"/>
      <c r="J8" s="547"/>
      <c r="K8" s="548"/>
      <c r="L8" s="677" t="s">
        <v>396</v>
      </c>
      <c r="M8" s="678"/>
      <c r="N8" s="678"/>
      <c r="O8" s="667" t="s">
        <v>47</v>
      </c>
    </row>
    <row r="9" spans="1:18" ht="24" customHeight="1">
      <c r="A9" s="665"/>
      <c r="B9" s="666"/>
      <c r="C9" s="55" t="s">
        <v>65</v>
      </c>
      <c r="D9" s="62" t="s">
        <v>66</v>
      </c>
      <c r="E9" s="62" t="s">
        <v>109</v>
      </c>
      <c r="F9" s="62" t="s">
        <v>110</v>
      </c>
      <c r="G9" s="62" t="s">
        <v>112</v>
      </c>
      <c r="H9" s="62" t="s">
        <v>113</v>
      </c>
      <c r="I9" s="62" t="s">
        <v>114</v>
      </c>
      <c r="J9" s="62" t="s">
        <v>115</v>
      </c>
      <c r="K9" s="62" t="s">
        <v>116</v>
      </c>
      <c r="L9" s="62" t="s">
        <v>117</v>
      </c>
      <c r="M9" s="62" t="s">
        <v>61</v>
      </c>
      <c r="N9" s="55" t="s">
        <v>118</v>
      </c>
      <c r="O9" s="668"/>
      <c r="P9" s="28"/>
      <c r="Q9" s="28"/>
      <c r="R9" s="28"/>
    </row>
    <row r="10" spans="1:18" ht="24" customHeight="1">
      <c r="A10" s="669" t="s">
        <v>119</v>
      </c>
      <c r="B10" s="5" t="s">
        <v>59</v>
      </c>
      <c r="C10" s="56"/>
      <c r="D10" s="56"/>
      <c r="E10" s="56"/>
      <c r="F10" s="56"/>
      <c r="G10" s="56"/>
      <c r="H10" s="56"/>
      <c r="I10" s="56"/>
      <c r="J10" s="56"/>
      <c r="K10" s="56"/>
      <c r="L10" s="56"/>
      <c r="M10" s="56"/>
      <c r="N10" s="60"/>
      <c r="O10" s="72">
        <f t="shared" ref="O10:O15" si="0">SUM(C10:N10)</f>
        <v>0</v>
      </c>
      <c r="P10" s="25"/>
      <c r="Q10" s="25"/>
      <c r="R10" s="25"/>
    </row>
    <row r="11" spans="1:18" ht="24" customHeight="1">
      <c r="A11" s="670"/>
      <c r="B11" s="4" t="s">
        <v>26</v>
      </c>
      <c r="C11" s="57"/>
      <c r="D11" s="63"/>
      <c r="E11" s="63"/>
      <c r="F11" s="63"/>
      <c r="G11" s="63"/>
      <c r="H11" s="63"/>
      <c r="I11" s="63"/>
      <c r="J11" s="63"/>
      <c r="K11" s="63"/>
      <c r="L11" s="63"/>
      <c r="M11" s="63"/>
      <c r="N11" s="57"/>
      <c r="O11" s="73">
        <f t="shared" si="0"/>
        <v>0</v>
      </c>
      <c r="P11" s="25"/>
      <c r="Q11" s="25"/>
      <c r="R11" s="25"/>
    </row>
    <row r="12" spans="1:18" ht="24" customHeight="1">
      <c r="A12" s="670"/>
      <c r="B12" s="3" t="s">
        <v>60</v>
      </c>
      <c r="C12" s="58"/>
      <c r="D12" s="64"/>
      <c r="E12" s="64"/>
      <c r="F12" s="64"/>
      <c r="G12" s="64"/>
      <c r="H12" s="64"/>
      <c r="I12" s="64"/>
      <c r="J12" s="64"/>
      <c r="K12" s="64"/>
      <c r="L12" s="64"/>
      <c r="M12" s="64"/>
      <c r="N12" s="58"/>
      <c r="O12" s="73">
        <f t="shared" si="0"/>
        <v>0</v>
      </c>
      <c r="P12" s="25"/>
      <c r="Q12" s="25"/>
      <c r="R12" s="25"/>
    </row>
    <row r="13" spans="1:18" ht="24" customHeight="1">
      <c r="A13" s="671" t="s">
        <v>120</v>
      </c>
      <c r="B13" s="4" t="s">
        <v>48</v>
      </c>
      <c r="C13" s="57"/>
      <c r="D13" s="63"/>
      <c r="E13" s="63"/>
      <c r="F13" s="63"/>
      <c r="G13" s="63"/>
      <c r="H13" s="63"/>
      <c r="I13" s="63"/>
      <c r="J13" s="63"/>
      <c r="K13" s="63"/>
      <c r="L13" s="63"/>
      <c r="M13" s="63"/>
      <c r="N13" s="57"/>
      <c r="O13" s="73">
        <f t="shared" si="0"/>
        <v>0</v>
      </c>
      <c r="P13" s="25"/>
      <c r="Q13" s="25"/>
      <c r="R13" s="25"/>
    </row>
    <row r="14" spans="1:18" ht="24" customHeight="1">
      <c r="A14" s="670"/>
      <c r="B14" s="4" t="s">
        <v>36</v>
      </c>
      <c r="C14" s="57"/>
      <c r="D14" s="63"/>
      <c r="E14" s="63"/>
      <c r="F14" s="63"/>
      <c r="G14" s="63"/>
      <c r="H14" s="63"/>
      <c r="I14" s="63"/>
      <c r="J14" s="63"/>
      <c r="K14" s="63"/>
      <c r="L14" s="63"/>
      <c r="M14" s="63"/>
      <c r="N14" s="57"/>
      <c r="O14" s="73">
        <f t="shared" si="0"/>
        <v>0</v>
      </c>
      <c r="P14" s="25"/>
      <c r="Q14" s="25"/>
      <c r="R14" s="25"/>
    </row>
    <row r="15" spans="1:18" ht="24" customHeight="1">
      <c r="A15" s="670"/>
      <c r="B15" s="3" t="s">
        <v>63</v>
      </c>
      <c r="C15" s="58"/>
      <c r="D15" s="64"/>
      <c r="E15" s="64"/>
      <c r="F15" s="64"/>
      <c r="G15" s="64"/>
      <c r="H15" s="64"/>
      <c r="I15" s="64"/>
      <c r="J15" s="64"/>
      <c r="K15" s="64"/>
      <c r="L15" s="64"/>
      <c r="M15" s="64"/>
      <c r="N15" s="58"/>
      <c r="O15" s="73">
        <f t="shared" si="0"/>
        <v>0</v>
      </c>
      <c r="P15" s="76"/>
      <c r="Q15" s="76"/>
      <c r="R15" s="76"/>
    </row>
    <row r="16" spans="1:18" ht="24" customHeight="1">
      <c r="A16" s="679" t="s">
        <v>57</v>
      </c>
      <c r="B16" s="680"/>
      <c r="C16" s="59">
        <f t="shared" ref="C16:O16" si="1">SUM(C10:C15)</f>
        <v>0</v>
      </c>
      <c r="D16" s="65">
        <f t="shared" si="1"/>
        <v>0</v>
      </c>
      <c r="E16" s="65">
        <f t="shared" si="1"/>
        <v>0</v>
      </c>
      <c r="F16" s="65">
        <f t="shared" si="1"/>
        <v>0</v>
      </c>
      <c r="G16" s="65">
        <f t="shared" si="1"/>
        <v>0</v>
      </c>
      <c r="H16" s="65">
        <f t="shared" si="1"/>
        <v>0</v>
      </c>
      <c r="I16" s="65">
        <f t="shared" si="1"/>
        <v>0</v>
      </c>
      <c r="J16" s="65">
        <f t="shared" si="1"/>
        <v>0</v>
      </c>
      <c r="K16" s="65">
        <f t="shared" si="1"/>
        <v>0</v>
      </c>
      <c r="L16" s="65">
        <f t="shared" si="1"/>
        <v>0</v>
      </c>
      <c r="M16" s="65">
        <f t="shared" si="1"/>
        <v>0</v>
      </c>
      <c r="N16" s="59">
        <f t="shared" si="1"/>
        <v>0</v>
      </c>
      <c r="O16" s="74">
        <f t="shared" si="1"/>
        <v>0</v>
      </c>
      <c r="P16" s="76"/>
      <c r="Q16" s="76"/>
      <c r="R16" s="76"/>
    </row>
    <row r="17" spans="1:20" ht="24" customHeight="1">
      <c r="A17" s="672" t="s">
        <v>21</v>
      </c>
      <c r="B17" s="5" t="s">
        <v>121</v>
      </c>
      <c r="C17" s="60"/>
      <c r="D17" s="56"/>
      <c r="E17" s="56"/>
      <c r="F17" s="56"/>
      <c r="G17" s="56"/>
      <c r="H17" s="56"/>
      <c r="I17" s="56"/>
      <c r="J17" s="56"/>
      <c r="K17" s="56"/>
      <c r="L17" s="56"/>
      <c r="M17" s="56"/>
      <c r="N17" s="60"/>
      <c r="O17" s="72">
        <f>SUM(C17:N17)</f>
        <v>0</v>
      </c>
      <c r="P17" s="76"/>
      <c r="Q17" s="76"/>
      <c r="R17" s="76"/>
    </row>
    <row r="18" spans="1:20" ht="24" customHeight="1">
      <c r="A18" s="670"/>
      <c r="B18" s="4" t="s">
        <v>48</v>
      </c>
      <c r="C18" s="58"/>
      <c r="D18" s="64"/>
      <c r="E18" s="64"/>
      <c r="F18" s="64"/>
      <c r="G18" s="64"/>
      <c r="H18" s="64"/>
      <c r="I18" s="64"/>
      <c r="J18" s="64"/>
      <c r="K18" s="64"/>
      <c r="L18" s="64"/>
      <c r="M18" s="64"/>
      <c r="N18" s="58"/>
      <c r="O18" s="73">
        <f>SUM(C18:N18)</f>
        <v>0</v>
      </c>
      <c r="P18" s="28"/>
      <c r="Q18" s="28"/>
      <c r="R18" s="28"/>
    </row>
    <row r="19" spans="1:20" ht="24" customHeight="1">
      <c r="A19" s="670"/>
      <c r="B19" s="4" t="s">
        <v>36</v>
      </c>
      <c r="C19" s="58"/>
      <c r="D19" s="64"/>
      <c r="E19" s="64"/>
      <c r="F19" s="64"/>
      <c r="G19" s="64"/>
      <c r="H19" s="64"/>
      <c r="I19" s="64"/>
      <c r="J19" s="64"/>
      <c r="K19" s="64"/>
      <c r="L19" s="64"/>
      <c r="M19" s="64"/>
      <c r="N19" s="58"/>
      <c r="O19" s="73">
        <f>SUM(C19:N19)</f>
        <v>0</v>
      </c>
      <c r="P19" s="28"/>
      <c r="Q19" s="28"/>
      <c r="R19" s="28"/>
    </row>
    <row r="20" spans="1:20" ht="24" customHeight="1">
      <c r="A20" s="670"/>
      <c r="B20" s="3" t="s">
        <v>63</v>
      </c>
      <c r="C20" s="58"/>
      <c r="D20" s="64"/>
      <c r="E20" s="64"/>
      <c r="F20" s="64"/>
      <c r="G20" s="64"/>
      <c r="H20" s="64"/>
      <c r="I20" s="64"/>
      <c r="J20" s="64"/>
      <c r="K20" s="64"/>
      <c r="L20" s="64"/>
      <c r="M20" s="64"/>
      <c r="N20" s="58"/>
      <c r="O20" s="73">
        <f>SUM(C20:N20)</f>
        <v>0</v>
      </c>
      <c r="P20" s="28"/>
      <c r="Q20" s="28"/>
      <c r="R20" s="28"/>
    </row>
    <row r="21" spans="1:20" ht="24" customHeight="1">
      <c r="A21" s="657" t="s">
        <v>57</v>
      </c>
      <c r="B21" s="658"/>
      <c r="C21" s="59">
        <f t="shared" ref="C21:N21" si="2">SUM(C17:C20)</f>
        <v>0</v>
      </c>
      <c r="D21" s="59">
        <f t="shared" si="2"/>
        <v>0</v>
      </c>
      <c r="E21" s="59">
        <f t="shared" si="2"/>
        <v>0</v>
      </c>
      <c r="F21" s="59">
        <f t="shared" si="2"/>
        <v>0</v>
      </c>
      <c r="G21" s="59">
        <f t="shared" si="2"/>
        <v>0</v>
      </c>
      <c r="H21" s="59">
        <f t="shared" si="2"/>
        <v>0</v>
      </c>
      <c r="I21" s="59">
        <f t="shared" si="2"/>
        <v>0</v>
      </c>
      <c r="J21" s="59">
        <f t="shared" si="2"/>
        <v>0</v>
      </c>
      <c r="K21" s="59">
        <f t="shared" si="2"/>
        <v>0</v>
      </c>
      <c r="L21" s="59">
        <f t="shared" si="2"/>
        <v>0</v>
      </c>
      <c r="M21" s="59">
        <f t="shared" si="2"/>
        <v>0</v>
      </c>
      <c r="N21" s="59">
        <f t="shared" si="2"/>
        <v>0</v>
      </c>
      <c r="O21" s="74">
        <f>SUM(C21:N21)</f>
        <v>0</v>
      </c>
      <c r="P21" s="28"/>
      <c r="Q21" s="28"/>
      <c r="R21" s="28"/>
    </row>
    <row r="22" spans="1:20" ht="24" customHeight="1">
      <c r="A22" s="659" t="s">
        <v>30</v>
      </c>
      <c r="B22" s="660"/>
      <c r="C22" s="61">
        <f t="shared" ref="C22:O22" si="3">C16+C21</f>
        <v>0</v>
      </c>
      <c r="D22" s="61">
        <f t="shared" si="3"/>
        <v>0</v>
      </c>
      <c r="E22" s="61">
        <f t="shared" si="3"/>
        <v>0</v>
      </c>
      <c r="F22" s="61">
        <f t="shared" si="3"/>
        <v>0</v>
      </c>
      <c r="G22" s="61">
        <f t="shared" si="3"/>
        <v>0</v>
      </c>
      <c r="H22" s="61">
        <f t="shared" si="3"/>
        <v>0</v>
      </c>
      <c r="I22" s="61">
        <f t="shared" si="3"/>
        <v>0</v>
      </c>
      <c r="J22" s="61">
        <f t="shared" si="3"/>
        <v>0</v>
      </c>
      <c r="K22" s="61">
        <f t="shared" si="3"/>
        <v>0</v>
      </c>
      <c r="L22" s="61">
        <f t="shared" si="3"/>
        <v>0</v>
      </c>
      <c r="M22" s="61">
        <f t="shared" si="3"/>
        <v>0</v>
      </c>
      <c r="N22" s="61">
        <f t="shared" si="3"/>
        <v>0</v>
      </c>
      <c r="O22" s="75">
        <f t="shared" si="3"/>
        <v>0</v>
      </c>
      <c r="P22" s="77"/>
      <c r="Q22" s="28" t="s">
        <v>137</v>
      </c>
      <c r="R22" s="28"/>
    </row>
    <row r="23" spans="1:20" ht="15.95" customHeight="1">
      <c r="A23" s="26" t="s">
        <v>122</v>
      </c>
      <c r="C23" s="28"/>
      <c r="D23" s="28"/>
      <c r="E23" s="28"/>
      <c r="F23" s="28"/>
      <c r="G23" s="28"/>
      <c r="H23" s="28"/>
      <c r="I23" s="28"/>
      <c r="J23" s="28"/>
      <c r="K23" s="28"/>
      <c r="L23" s="28"/>
      <c r="M23" s="28"/>
      <c r="N23" s="28"/>
      <c r="O23" s="28"/>
      <c r="P23" s="28"/>
      <c r="Q23" s="28"/>
      <c r="R23" s="28"/>
      <c r="S23" s="28"/>
      <c r="T23" s="28"/>
    </row>
    <row r="24" spans="1:20" ht="15.95" customHeight="1">
      <c r="A24" s="26" t="s">
        <v>150</v>
      </c>
      <c r="C24" s="28"/>
      <c r="D24" s="28"/>
      <c r="E24" s="28"/>
      <c r="F24" s="28"/>
      <c r="G24" s="28"/>
      <c r="H24" s="28"/>
      <c r="I24" s="28"/>
      <c r="J24" s="28"/>
      <c r="K24" s="28"/>
      <c r="L24" s="28"/>
      <c r="M24" s="28"/>
      <c r="N24" s="28"/>
      <c r="O24" s="28"/>
      <c r="P24" s="28"/>
      <c r="Q24" s="28"/>
      <c r="R24" s="28"/>
      <c r="S24" s="28"/>
      <c r="T24" s="28"/>
    </row>
    <row r="25" spans="1:20" ht="15.95" customHeight="1">
      <c r="A25" s="224" t="s">
        <v>372</v>
      </c>
      <c r="C25" s="25"/>
      <c r="D25" s="25"/>
      <c r="E25" s="25"/>
      <c r="F25" s="25"/>
      <c r="G25" s="25"/>
      <c r="H25" s="25"/>
      <c r="I25" s="25"/>
      <c r="J25" s="25"/>
      <c r="K25" s="25"/>
      <c r="L25" s="25"/>
      <c r="M25" s="25"/>
      <c r="N25" s="25"/>
      <c r="O25" s="25"/>
    </row>
    <row r="26" spans="1:20" ht="23.1" customHeight="1">
      <c r="B26" s="25"/>
      <c r="C26" s="25"/>
      <c r="D26" s="66"/>
      <c r="E26" s="66"/>
      <c r="F26" s="66"/>
      <c r="G26" s="66"/>
      <c r="H26" s="66"/>
      <c r="I26" s="66"/>
      <c r="J26" s="66"/>
      <c r="K26" s="66"/>
      <c r="L26" s="66"/>
      <c r="M26" s="66"/>
      <c r="N26" s="66"/>
      <c r="O26" s="66"/>
    </row>
    <row r="27" spans="1:20" ht="23.1" customHeight="1">
      <c r="B27" s="25"/>
      <c r="C27" s="25"/>
      <c r="D27" s="28"/>
      <c r="E27" s="28"/>
      <c r="F27" s="28"/>
      <c r="G27" s="28"/>
      <c r="H27" s="28"/>
      <c r="I27" s="28"/>
      <c r="J27" s="28"/>
      <c r="K27" s="28"/>
      <c r="L27" s="28"/>
      <c r="M27" s="28"/>
      <c r="N27" s="28"/>
      <c r="O27" s="28"/>
    </row>
    <row r="28" spans="1:20" ht="23.1" customHeight="1">
      <c r="B28" s="25"/>
      <c r="C28" s="25"/>
      <c r="D28" s="28"/>
      <c r="E28" s="28"/>
      <c r="F28" s="28"/>
      <c r="G28" s="28"/>
      <c r="H28" s="28"/>
      <c r="I28" s="28"/>
      <c r="J28" s="28"/>
      <c r="K28" s="28"/>
      <c r="L28" s="28"/>
      <c r="M28" s="28"/>
      <c r="N28" s="28"/>
      <c r="O28" s="28"/>
    </row>
    <row r="29" spans="1:20" ht="23.1" customHeight="1">
      <c r="B29" s="25"/>
      <c r="C29" s="25"/>
      <c r="D29" s="28"/>
      <c r="E29" s="28"/>
      <c r="F29" s="28"/>
      <c r="G29" s="28"/>
      <c r="H29" s="28"/>
      <c r="I29" s="28"/>
      <c r="J29" s="28"/>
      <c r="K29" s="28"/>
      <c r="L29" s="28"/>
      <c r="M29" s="28"/>
      <c r="N29" s="28"/>
      <c r="O29" s="28"/>
    </row>
    <row r="30" spans="1:20" ht="23.1" customHeight="1">
      <c r="B30" s="25"/>
      <c r="C30" s="25"/>
      <c r="D30" s="28"/>
      <c r="E30" s="28"/>
      <c r="F30" s="28"/>
      <c r="G30" s="28"/>
      <c r="H30" s="28"/>
      <c r="I30" s="28"/>
      <c r="J30" s="28"/>
      <c r="K30" s="28"/>
      <c r="L30" s="28"/>
      <c r="M30" s="28"/>
      <c r="N30" s="28"/>
      <c r="O30" s="28"/>
    </row>
    <row r="31" spans="1:20" ht="23.1" customHeight="1">
      <c r="B31" s="25"/>
      <c r="C31" s="25"/>
      <c r="D31" s="28"/>
      <c r="E31" s="28"/>
      <c r="F31" s="28"/>
      <c r="G31" s="28"/>
      <c r="H31" s="28"/>
      <c r="I31" s="28"/>
      <c r="J31" s="28"/>
      <c r="K31" s="28"/>
      <c r="L31" s="28"/>
      <c r="M31" s="28"/>
      <c r="N31" s="28"/>
      <c r="O31" s="28"/>
    </row>
    <row r="32" spans="1:20" ht="23.1" customHeight="1">
      <c r="B32" s="25"/>
      <c r="C32" s="25"/>
      <c r="D32" s="28"/>
      <c r="E32" s="28"/>
      <c r="F32" s="28"/>
      <c r="G32" s="28"/>
      <c r="H32" s="28"/>
      <c r="I32" s="28"/>
      <c r="J32" s="28"/>
      <c r="K32" s="28"/>
      <c r="L32" s="28"/>
      <c r="M32" s="28"/>
      <c r="N32" s="28"/>
      <c r="O32" s="28"/>
    </row>
    <row r="33" spans="2:15" ht="23.1" customHeight="1">
      <c r="B33" s="25"/>
      <c r="C33" s="25"/>
      <c r="D33" s="28"/>
      <c r="E33" s="28"/>
      <c r="F33" s="28"/>
      <c r="G33" s="28"/>
      <c r="H33" s="28"/>
      <c r="I33" s="28"/>
      <c r="J33" s="28"/>
      <c r="K33" s="28"/>
      <c r="L33" s="28"/>
      <c r="M33" s="28"/>
      <c r="N33" s="28"/>
      <c r="O33" s="28"/>
    </row>
    <row r="34" spans="2:15" ht="23.1" customHeight="1">
      <c r="B34" s="25"/>
      <c r="C34" s="25"/>
      <c r="D34" s="28"/>
      <c r="E34" s="28"/>
      <c r="F34" s="28"/>
      <c r="G34" s="28"/>
      <c r="H34" s="28"/>
      <c r="I34" s="28"/>
      <c r="J34" s="28"/>
      <c r="K34" s="28"/>
      <c r="L34" s="28"/>
      <c r="M34" s="28"/>
      <c r="N34" s="28"/>
      <c r="O34" s="28"/>
    </row>
    <row r="35" spans="2:15" ht="23.1" customHeight="1">
      <c r="B35" s="25"/>
      <c r="C35" s="25"/>
      <c r="D35" s="28"/>
      <c r="E35" s="28"/>
      <c r="F35" s="28"/>
      <c r="G35" s="28"/>
      <c r="H35" s="28"/>
      <c r="I35" s="28"/>
      <c r="J35" s="28"/>
      <c r="K35" s="28"/>
      <c r="L35" s="28"/>
      <c r="M35" s="28"/>
      <c r="N35" s="28"/>
      <c r="O35" s="28"/>
    </row>
    <row r="36" spans="2:15" ht="23.1" customHeight="1">
      <c r="B36" s="25"/>
      <c r="C36" s="25"/>
      <c r="D36" s="28"/>
      <c r="E36" s="28"/>
      <c r="F36" s="28"/>
      <c r="G36" s="28"/>
      <c r="H36" s="28"/>
      <c r="I36" s="28"/>
      <c r="J36" s="28"/>
      <c r="K36" s="28"/>
      <c r="L36" s="28"/>
      <c r="M36" s="28"/>
      <c r="N36" s="28"/>
      <c r="O36" s="28"/>
    </row>
    <row r="37" spans="2:15" ht="23.1" customHeight="1">
      <c r="B37" s="25"/>
      <c r="C37" s="25"/>
      <c r="D37" s="28"/>
      <c r="E37" s="28"/>
      <c r="F37" s="28"/>
      <c r="G37" s="28"/>
      <c r="H37" s="28"/>
      <c r="I37" s="28"/>
      <c r="J37" s="28"/>
      <c r="K37" s="28"/>
      <c r="L37" s="28"/>
      <c r="M37" s="28"/>
      <c r="N37" s="28"/>
      <c r="O37" s="28"/>
    </row>
  </sheetData>
  <mergeCells count="22">
    <mergeCell ref="A3:C3"/>
    <mergeCell ref="D3:E3"/>
    <mergeCell ref="G3:H3"/>
    <mergeCell ref="M3:N3"/>
    <mergeCell ref="A4:C4"/>
    <mergeCell ref="D4:E4"/>
    <mergeCell ref="G4:H4"/>
    <mergeCell ref="M4:N4"/>
    <mergeCell ref="A21:B21"/>
    <mergeCell ref="A22:B22"/>
    <mergeCell ref="P4:P5"/>
    <mergeCell ref="P6:P7"/>
    <mergeCell ref="A8:B9"/>
    <mergeCell ref="O8:O9"/>
    <mergeCell ref="A10:A12"/>
    <mergeCell ref="A13:A15"/>
    <mergeCell ref="A17:A20"/>
    <mergeCell ref="A5:K5"/>
    <mergeCell ref="M5:O5"/>
    <mergeCell ref="C8:K8"/>
    <mergeCell ref="L8:N8"/>
    <mergeCell ref="A16:B16"/>
  </mergeCells>
  <phoneticPr fontId="6"/>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Q10" sqref="Q10"/>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12" width="5.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5" style="228" customWidth="1"/>
    <col min="16139" max="16140" width="4.625" style="228" customWidth="1"/>
    <col min="16141" max="16142" width="5.125" style="228" customWidth="1"/>
    <col min="16143" max="16143" width="11.75" style="228" customWidth="1"/>
    <col min="16144" max="16384" width="9" style="228"/>
  </cols>
  <sheetData>
    <row r="1" spans="1:15" ht="18" customHeight="1">
      <c r="A1" s="864" t="s">
        <v>123</v>
      </c>
      <c r="B1" s="864"/>
      <c r="C1" s="864"/>
      <c r="D1" s="864"/>
      <c r="E1" s="864"/>
      <c r="F1" s="864"/>
      <c r="G1" s="864"/>
      <c r="H1" s="864"/>
      <c r="I1" s="864"/>
      <c r="J1" s="864"/>
      <c r="K1" s="864"/>
      <c r="L1" s="864"/>
      <c r="M1" s="864"/>
      <c r="N1" s="865"/>
      <c r="O1" s="865"/>
    </row>
    <row r="2" spans="1:15" ht="11.25" customHeight="1">
      <c r="A2" s="229"/>
      <c r="B2" s="229"/>
      <c r="C2" s="229"/>
      <c r="D2" s="229"/>
      <c r="E2" s="229"/>
      <c r="F2" s="229"/>
      <c r="G2" s="229"/>
      <c r="H2" s="229"/>
      <c r="I2" s="229"/>
      <c r="J2" s="229"/>
      <c r="K2" s="229"/>
      <c r="L2" s="229"/>
      <c r="M2" s="229"/>
      <c r="N2" s="230"/>
      <c r="O2" s="230"/>
    </row>
    <row r="3" spans="1:15" ht="18" customHeight="1">
      <c r="A3" s="231"/>
      <c r="B3" s="866" t="s">
        <v>373</v>
      </c>
      <c r="C3" s="866"/>
      <c r="D3" s="866"/>
      <c r="E3" s="866"/>
      <c r="F3" s="866"/>
      <c r="G3" s="866"/>
      <c r="H3" s="866"/>
      <c r="I3" s="866"/>
      <c r="J3" s="866"/>
      <c r="K3" s="866"/>
      <c r="L3" s="866"/>
      <c r="M3" s="866"/>
      <c r="N3" s="230"/>
      <c r="O3" s="230"/>
    </row>
    <row r="4" spans="1:15" ht="13.5" customHeight="1" thickBot="1">
      <c r="A4" s="231"/>
      <c r="B4" s="231"/>
      <c r="C4" s="231"/>
      <c r="D4" s="231"/>
      <c r="E4" s="231"/>
      <c r="F4" s="231"/>
      <c r="G4" s="231"/>
      <c r="H4" s="231"/>
      <c r="I4" s="231"/>
      <c r="J4" s="231"/>
      <c r="K4" s="231"/>
      <c r="L4" s="231"/>
      <c r="M4" s="867" t="s">
        <v>265</v>
      </c>
      <c r="N4" s="867"/>
      <c r="O4" s="867"/>
    </row>
    <row r="5" spans="1:15" ht="19.5" customHeight="1" thickBot="1">
      <c r="A5" s="232"/>
      <c r="B5" s="233" t="s">
        <v>266</v>
      </c>
      <c r="C5" s="234"/>
      <c r="D5" s="868"/>
      <c r="E5" s="869"/>
      <c r="F5" s="870"/>
      <c r="G5" s="871" t="s">
        <v>267</v>
      </c>
      <c r="H5" s="872"/>
      <c r="I5" s="872"/>
      <c r="J5" s="868"/>
      <c r="K5" s="869"/>
      <c r="L5" s="869"/>
      <c r="M5" s="869"/>
      <c r="N5" s="870"/>
      <c r="O5" s="235"/>
    </row>
    <row r="6" spans="1:15" ht="19.5" customHeight="1" thickBot="1">
      <c r="A6" s="232"/>
      <c r="B6" s="236" t="s">
        <v>268</v>
      </c>
      <c r="C6" s="234"/>
      <c r="D6" s="868"/>
      <c r="E6" s="869"/>
      <c r="F6" s="870"/>
      <c r="G6" s="871" t="s">
        <v>269</v>
      </c>
      <c r="H6" s="872"/>
      <c r="I6" s="872"/>
      <c r="J6" s="868"/>
      <c r="K6" s="869"/>
      <c r="L6" s="869"/>
      <c r="M6" s="869"/>
      <c r="N6" s="870"/>
      <c r="O6" s="235"/>
    </row>
    <row r="7" spans="1:15" ht="9.75" customHeight="1" thickBot="1">
      <c r="A7" s="237"/>
      <c r="B7" s="235"/>
      <c r="C7" s="235"/>
      <c r="D7" s="235"/>
      <c r="E7" s="235"/>
      <c r="F7" s="235"/>
      <c r="G7" s="238"/>
      <c r="H7" s="238"/>
      <c r="I7" s="238"/>
      <c r="J7" s="238"/>
      <c r="K7" s="238"/>
      <c r="L7" s="238"/>
      <c r="M7" s="238"/>
      <c r="N7" s="238"/>
      <c r="O7" s="235"/>
    </row>
    <row r="8" spans="1:15" ht="14.25" customHeight="1" thickBot="1">
      <c r="A8" s="239"/>
      <c r="B8" s="824" t="s">
        <v>270</v>
      </c>
      <c r="C8" s="825"/>
      <c r="D8" s="873" t="s">
        <v>19</v>
      </c>
      <c r="E8" s="873"/>
      <c r="F8" s="873" t="s">
        <v>125</v>
      </c>
      <c r="G8" s="873"/>
      <c r="H8" s="873"/>
      <c r="I8" s="874" t="s">
        <v>14</v>
      </c>
      <c r="J8" s="874"/>
      <c r="K8" s="875"/>
      <c r="L8" s="240"/>
      <c r="M8" s="240"/>
      <c r="N8" s="240"/>
      <c r="O8" s="240"/>
    </row>
    <row r="9" spans="1:15" ht="17.25" customHeight="1" thickBot="1">
      <c r="A9" s="241"/>
      <c r="B9" s="824"/>
      <c r="C9" s="825"/>
      <c r="D9" s="876"/>
      <c r="E9" s="876"/>
      <c r="F9" s="876"/>
      <c r="G9" s="876"/>
      <c r="H9" s="876"/>
      <c r="I9" s="842">
        <f>F9+D9</f>
        <v>0</v>
      </c>
      <c r="J9" s="842"/>
      <c r="K9" s="843"/>
      <c r="L9" s="242"/>
      <c r="M9" s="242"/>
      <c r="N9" s="242"/>
      <c r="O9" s="242"/>
    </row>
    <row r="10" spans="1:15" ht="24.75" customHeight="1" thickBot="1">
      <c r="A10" s="243"/>
      <c r="B10" s="824" t="s">
        <v>271</v>
      </c>
      <c r="C10" s="825"/>
      <c r="D10" s="826"/>
      <c r="E10" s="827"/>
      <c r="F10" s="828" t="s">
        <v>272</v>
      </c>
      <c r="G10" s="829"/>
      <c r="H10" s="829"/>
      <c r="I10" s="830" t="s">
        <v>273</v>
      </c>
      <c r="J10" s="830"/>
      <c r="K10" s="831"/>
      <c r="L10" s="244"/>
      <c r="M10" s="244"/>
      <c r="N10" s="244"/>
      <c r="O10" s="244"/>
    </row>
    <row r="11" spans="1:15" ht="11.25" customHeight="1">
      <c r="A11" s="245"/>
      <c r="B11" s="246"/>
      <c r="C11" s="246"/>
      <c r="D11" s="246"/>
      <c r="E11" s="246"/>
      <c r="F11" s="247"/>
      <c r="G11" s="247"/>
      <c r="H11" s="247"/>
      <c r="I11" s="248"/>
      <c r="J11" s="248"/>
      <c r="K11" s="248"/>
      <c r="L11" s="248"/>
      <c r="M11" s="249"/>
      <c r="N11" s="249"/>
      <c r="O11" s="249"/>
    </row>
    <row r="12" spans="1:15" ht="15.75" customHeight="1" thickBot="1">
      <c r="A12" s="239"/>
      <c r="B12" s="862" t="s">
        <v>274</v>
      </c>
      <c r="C12" s="863"/>
      <c r="D12" s="863"/>
      <c r="E12" s="863"/>
      <c r="F12" s="863"/>
      <c r="G12" s="863"/>
      <c r="H12" s="863"/>
      <c r="I12" s="863"/>
      <c r="J12" s="863"/>
      <c r="K12" s="863"/>
      <c r="L12" s="863"/>
      <c r="M12" s="250"/>
      <c r="N12" s="240"/>
      <c r="O12" s="240"/>
    </row>
    <row r="13" spans="1:15" ht="15" customHeight="1">
      <c r="A13" s="251"/>
      <c r="B13" s="832" t="s">
        <v>127</v>
      </c>
      <c r="C13" s="833"/>
      <c r="D13" s="833"/>
      <c r="E13" s="836" t="s">
        <v>275</v>
      </c>
      <c r="F13" s="837"/>
      <c r="G13" s="836" t="s">
        <v>128</v>
      </c>
      <c r="H13" s="837"/>
      <c r="I13" s="844" t="s">
        <v>379</v>
      </c>
      <c r="J13" s="845"/>
      <c r="K13" s="848" t="s">
        <v>382</v>
      </c>
      <c r="L13" s="849"/>
      <c r="M13" s="860" t="s">
        <v>380</v>
      </c>
      <c r="N13" s="861"/>
      <c r="O13" s="861"/>
    </row>
    <row r="14" spans="1:15" ht="13.5" customHeight="1">
      <c r="A14" s="239"/>
      <c r="B14" s="834"/>
      <c r="C14" s="835"/>
      <c r="D14" s="835"/>
      <c r="E14" s="252" t="s">
        <v>19</v>
      </c>
      <c r="F14" s="252" t="s">
        <v>125</v>
      </c>
      <c r="G14" s="838"/>
      <c r="H14" s="839"/>
      <c r="I14" s="846" t="s">
        <v>129</v>
      </c>
      <c r="J14" s="847"/>
      <c r="K14" s="850" t="s">
        <v>129</v>
      </c>
      <c r="L14" s="851"/>
      <c r="M14" s="860" t="s">
        <v>381</v>
      </c>
      <c r="N14" s="861"/>
      <c r="O14" s="861"/>
    </row>
    <row r="15" spans="1:15" ht="12.75" customHeight="1">
      <c r="A15" s="239"/>
      <c r="B15" s="763" t="s">
        <v>276</v>
      </c>
      <c r="C15" s="253" t="s">
        <v>62</v>
      </c>
      <c r="D15" s="254">
        <v>3</v>
      </c>
      <c r="E15" s="255"/>
      <c r="F15" s="256"/>
      <c r="G15" s="766"/>
      <c r="H15" s="767"/>
      <c r="I15" s="756">
        <f>ROUNDDOWN(F15/D15,1)</f>
        <v>0</v>
      </c>
      <c r="J15" s="757"/>
      <c r="K15" s="840">
        <f>ROUNDDOWN(F15/D15,1)</f>
        <v>0</v>
      </c>
      <c r="L15" s="841"/>
      <c r="M15" s="240"/>
      <c r="N15" s="240"/>
      <c r="O15" s="240"/>
    </row>
    <row r="16" spans="1:15" ht="12.75" customHeight="1">
      <c r="A16" s="239"/>
      <c r="B16" s="764"/>
      <c r="C16" s="253" t="s">
        <v>130</v>
      </c>
      <c r="D16" s="254">
        <v>6</v>
      </c>
      <c r="E16" s="255"/>
      <c r="F16" s="256"/>
      <c r="G16" s="766"/>
      <c r="H16" s="767"/>
      <c r="I16" s="754">
        <f>ROUNDDOWN(F16/D16,1)</f>
        <v>0</v>
      </c>
      <c r="J16" s="755"/>
      <c r="K16" s="852">
        <f>ROUNDDOWN(F16/D16,1)</f>
        <v>0</v>
      </c>
      <c r="L16" s="853"/>
      <c r="M16" s="240"/>
      <c r="N16" s="240"/>
      <c r="O16" s="240"/>
    </row>
    <row r="17" spans="1:15" ht="12.75" customHeight="1">
      <c r="A17" s="239"/>
      <c r="B17" s="764"/>
      <c r="C17" s="253" t="s">
        <v>131</v>
      </c>
      <c r="D17" s="254">
        <v>6</v>
      </c>
      <c r="E17" s="257"/>
      <c r="F17" s="256"/>
      <c r="G17" s="766"/>
      <c r="H17" s="767"/>
      <c r="I17" s="756">
        <f>ROUNDDOWN((E17+F17)/D17,1)</f>
        <v>0</v>
      </c>
      <c r="J17" s="757"/>
      <c r="K17" s="840">
        <f>ROUNDDOWN((E17+F17)/D17,1)</f>
        <v>0</v>
      </c>
      <c r="L17" s="841"/>
      <c r="M17" s="240"/>
      <c r="N17" s="240"/>
      <c r="O17" s="240"/>
    </row>
    <row r="18" spans="1:15" ht="12.75" customHeight="1">
      <c r="A18" s="239"/>
      <c r="B18" s="764"/>
      <c r="C18" s="253" t="s">
        <v>132</v>
      </c>
      <c r="D18" s="425">
        <v>15</v>
      </c>
      <c r="E18" s="258"/>
      <c r="F18" s="256"/>
      <c r="G18" s="752"/>
      <c r="H18" s="753"/>
      <c r="I18" s="756">
        <f>ROUNDDOWN((E18+F18)/D18,1)</f>
        <v>0</v>
      </c>
      <c r="J18" s="757"/>
      <c r="K18" s="840">
        <f>ROUNDDOWN((E18+F18)/20,1)</f>
        <v>0</v>
      </c>
      <c r="L18" s="841"/>
      <c r="M18" s="427"/>
      <c r="N18" s="427"/>
      <c r="O18" s="427"/>
    </row>
    <row r="19" spans="1:15" ht="12.75" customHeight="1">
      <c r="A19" s="239"/>
      <c r="B19" s="764"/>
      <c r="C19" s="259" t="s">
        <v>277</v>
      </c>
      <c r="D19" s="426">
        <v>25</v>
      </c>
      <c r="E19" s="258"/>
      <c r="F19" s="256"/>
      <c r="G19" s="752"/>
      <c r="H19" s="753"/>
      <c r="I19" s="754">
        <f>ROUNDDOWN((E19+F19)/D19,1)</f>
        <v>0</v>
      </c>
      <c r="J19" s="755"/>
      <c r="K19" s="852">
        <f>ROUNDDOWN((E19+F19)/30,1)</f>
        <v>0</v>
      </c>
      <c r="L19" s="853"/>
      <c r="M19" s="427"/>
      <c r="N19" s="427"/>
      <c r="O19" s="427"/>
    </row>
    <row r="20" spans="1:15" ht="12.75" customHeight="1">
      <c r="A20" s="239"/>
      <c r="B20" s="765"/>
      <c r="C20" s="253" t="s">
        <v>278</v>
      </c>
      <c r="D20" s="425">
        <v>25</v>
      </c>
      <c r="E20" s="261"/>
      <c r="F20" s="262"/>
      <c r="G20" s="752"/>
      <c r="H20" s="753"/>
      <c r="I20" s="756">
        <f>ROUNDDOWN((E20+F20)/D20,1)</f>
        <v>0</v>
      </c>
      <c r="J20" s="757"/>
      <c r="K20" s="840">
        <f>ROUNDDOWN((E20+F20)/30,1)</f>
        <v>0</v>
      </c>
      <c r="L20" s="841"/>
      <c r="M20" s="860"/>
      <c r="N20" s="861"/>
      <c r="O20" s="861"/>
    </row>
    <row r="21" spans="1:15" ht="15" customHeight="1">
      <c r="A21" s="239"/>
      <c r="B21" s="758" t="s">
        <v>279</v>
      </c>
      <c r="C21" s="759"/>
      <c r="D21" s="760"/>
      <c r="E21" s="263">
        <f>SUM(E17:E20)</f>
        <v>0</v>
      </c>
      <c r="F21" s="263">
        <f>SUM(F15:F20)</f>
        <v>0</v>
      </c>
      <c r="G21" s="761">
        <f>SUM(G18:H20)</f>
        <v>0</v>
      </c>
      <c r="H21" s="762"/>
      <c r="I21" s="814">
        <f>IF(D8=0,0,IF($D$8&lt;=90,1+ROUND(SUM(I15:J20),),ROUND(SUM(I15:I20),)))</f>
        <v>0</v>
      </c>
      <c r="J21" s="815"/>
      <c r="K21" s="854">
        <f>IF(F8=0,0,IF($D$8&lt;=90,1+ROUND(SUM(K15:L20),),ROUND(SUM(K15:K20),)))</f>
        <v>0</v>
      </c>
      <c r="L21" s="855"/>
      <c r="M21" s="860"/>
      <c r="N21" s="861"/>
      <c r="O21" s="861"/>
    </row>
    <row r="22" spans="1:15">
      <c r="A22" s="239"/>
      <c r="B22" s="264"/>
      <c r="C22" s="265"/>
      <c r="D22" s="266"/>
      <c r="E22" s="820" t="s">
        <v>30</v>
      </c>
      <c r="F22" s="821"/>
      <c r="G22" s="822" t="s">
        <v>136</v>
      </c>
      <c r="H22" s="823"/>
      <c r="I22" s="816"/>
      <c r="J22" s="817"/>
      <c r="K22" s="856"/>
      <c r="L22" s="857"/>
      <c r="M22" s="427"/>
      <c r="N22" s="427"/>
      <c r="O22" s="427"/>
    </row>
    <row r="23" spans="1:15" ht="15.75" customHeight="1" thickBot="1">
      <c r="A23" s="239"/>
      <c r="B23" s="267"/>
      <c r="C23" s="268"/>
      <c r="D23" s="269"/>
      <c r="E23" s="798">
        <f>E21+F21</f>
        <v>0</v>
      </c>
      <c r="F23" s="798"/>
      <c r="G23" s="799">
        <f>ROUNDUP((E23-F15-F16-F17)/35,0)</f>
        <v>0</v>
      </c>
      <c r="H23" s="800"/>
      <c r="I23" s="818"/>
      <c r="J23" s="819"/>
      <c r="K23" s="858"/>
      <c r="L23" s="859"/>
      <c r="M23" s="427"/>
      <c r="N23" s="427"/>
      <c r="O23" s="427"/>
    </row>
    <row r="24" spans="1:15" ht="15" customHeight="1">
      <c r="A24" s="239"/>
      <c r="B24" s="801" t="s">
        <v>280</v>
      </c>
      <c r="C24" s="270" t="s">
        <v>281</v>
      </c>
      <c r="D24" s="271"/>
      <c r="E24" s="804">
        <f>D10</f>
        <v>0</v>
      </c>
      <c r="F24" s="805"/>
      <c r="G24" s="805"/>
      <c r="H24" s="806"/>
      <c r="I24" s="807">
        <f>COUNTIF(E24,"専任ではない")</f>
        <v>0</v>
      </c>
      <c r="J24" s="808"/>
      <c r="K24" s="423"/>
      <c r="L24" s="424"/>
      <c r="M24" s="424"/>
      <c r="N24" s="424"/>
      <c r="O24" s="424"/>
    </row>
    <row r="25" spans="1:15" ht="15" customHeight="1">
      <c r="A25" s="239"/>
      <c r="B25" s="802"/>
      <c r="C25" s="809" t="s">
        <v>282</v>
      </c>
      <c r="D25" s="810"/>
      <c r="E25" s="811" t="str">
        <f>IF(F9&lt;=90,"９０人以下","９１人以上")</f>
        <v>９０人以下</v>
      </c>
      <c r="F25" s="812"/>
      <c r="G25" s="812"/>
      <c r="H25" s="813"/>
      <c r="I25" s="779">
        <f>IF(F9&lt;=90,1,0)</f>
        <v>1</v>
      </c>
      <c r="J25" s="780"/>
      <c r="K25" s="423"/>
      <c r="L25" s="424"/>
      <c r="M25" s="424"/>
      <c r="N25" s="424"/>
      <c r="O25" s="424"/>
    </row>
    <row r="26" spans="1:15" ht="15" customHeight="1">
      <c r="A26" s="239"/>
      <c r="B26" s="802"/>
      <c r="C26" s="809" t="s">
        <v>283</v>
      </c>
      <c r="D26" s="810"/>
      <c r="E26" s="811" t="str">
        <f>I10</f>
        <v>受け入れる</v>
      </c>
      <c r="F26" s="812"/>
      <c r="G26" s="812"/>
      <c r="H26" s="813"/>
      <c r="I26" s="779">
        <f>COUNTIF(E26,"受け入れる")</f>
        <v>1</v>
      </c>
      <c r="J26" s="780"/>
      <c r="K26" s="423"/>
      <c r="L26" s="424"/>
      <c r="M26" s="424"/>
      <c r="N26" s="424"/>
      <c r="O26" s="424"/>
    </row>
    <row r="27" spans="1:15" ht="15" customHeight="1" thickBot="1">
      <c r="A27" s="239"/>
      <c r="B27" s="803"/>
      <c r="C27" s="781" t="s">
        <v>284</v>
      </c>
      <c r="D27" s="782"/>
      <c r="E27" s="783" t="s">
        <v>285</v>
      </c>
      <c r="F27" s="784"/>
      <c r="G27" s="784"/>
      <c r="H27" s="785"/>
      <c r="I27" s="786">
        <f>IF(E27="専任ではない",0,2)</f>
        <v>2</v>
      </c>
      <c r="J27" s="787"/>
      <c r="K27" s="423"/>
      <c r="L27" s="424"/>
      <c r="M27" s="424"/>
      <c r="N27" s="424"/>
      <c r="O27" s="424"/>
    </row>
    <row r="28" spans="1:15" ht="9" customHeight="1">
      <c r="A28" s="272"/>
      <c r="B28" s="788" t="s">
        <v>286</v>
      </c>
      <c r="C28" s="789"/>
      <c r="D28" s="789"/>
      <c r="E28" s="792">
        <f>I21+I24+I25+I27+I26</f>
        <v>4</v>
      </c>
      <c r="F28" s="793"/>
      <c r="G28" s="793"/>
      <c r="H28" s="793"/>
      <c r="I28" s="793"/>
      <c r="J28" s="794"/>
      <c r="K28" s="423"/>
      <c r="L28" s="424"/>
      <c r="M28" s="424"/>
      <c r="N28" s="424"/>
      <c r="O28" s="424"/>
    </row>
    <row r="29" spans="1:15" ht="9" customHeight="1" thickBot="1">
      <c r="A29" s="273"/>
      <c r="B29" s="790"/>
      <c r="C29" s="791"/>
      <c r="D29" s="791"/>
      <c r="E29" s="795"/>
      <c r="F29" s="796"/>
      <c r="G29" s="796"/>
      <c r="H29" s="796"/>
      <c r="I29" s="796"/>
      <c r="J29" s="797"/>
      <c r="K29" s="423"/>
      <c r="L29" s="424"/>
      <c r="M29" s="424"/>
      <c r="N29" s="424"/>
      <c r="O29" s="424"/>
    </row>
    <row r="30" spans="1:15" ht="30" customHeight="1">
      <c r="A30" s="273"/>
      <c r="B30" s="768" t="s">
        <v>287</v>
      </c>
      <c r="C30" s="769"/>
      <c r="D30" s="769"/>
      <c r="E30" s="769"/>
      <c r="F30" s="769"/>
      <c r="G30" s="769"/>
      <c r="H30" s="769"/>
      <c r="I30" s="769"/>
      <c r="J30" s="769"/>
      <c r="K30" s="769"/>
      <c r="L30" s="769"/>
      <c r="M30" s="769"/>
      <c r="N30" s="769"/>
      <c r="O30" s="769"/>
    </row>
    <row r="31" spans="1:15" ht="13.5" customHeight="1" thickBot="1">
      <c r="A31" s="273"/>
      <c r="B31" s="238"/>
      <c r="C31" s="238"/>
      <c r="D31" s="238"/>
      <c r="E31" s="274"/>
      <c r="F31" s="274"/>
      <c r="G31" s="274"/>
      <c r="H31" s="274"/>
      <c r="I31" s="274"/>
      <c r="J31" s="274"/>
      <c r="K31" s="274"/>
      <c r="L31" s="274"/>
      <c r="M31" s="274"/>
      <c r="N31" s="275"/>
      <c r="O31" s="275"/>
    </row>
    <row r="32" spans="1:15" ht="13.5" customHeight="1" thickBot="1">
      <c r="A32" s="273"/>
      <c r="B32" s="735" t="s">
        <v>288</v>
      </c>
      <c r="C32" s="736"/>
      <c r="D32" s="736"/>
      <c r="E32" s="736"/>
      <c r="F32" s="736"/>
      <c r="G32" s="736"/>
      <c r="H32" s="736"/>
      <c r="I32" s="736"/>
      <c r="J32" s="736"/>
      <c r="K32" s="736"/>
      <c r="L32" s="737"/>
      <c r="M32" s="770" t="s">
        <v>75</v>
      </c>
      <c r="N32" s="771"/>
      <c r="O32" s="275"/>
    </row>
    <row r="33" spans="1:15" ht="40.5" customHeight="1">
      <c r="A33" s="273"/>
      <c r="B33" s="772" t="s">
        <v>289</v>
      </c>
      <c r="C33" s="773"/>
      <c r="D33" s="276"/>
      <c r="E33" s="774" t="s">
        <v>290</v>
      </c>
      <c r="F33" s="775"/>
      <c r="G33" s="775"/>
      <c r="H33" s="775"/>
      <c r="I33" s="775"/>
      <c r="J33" s="775"/>
      <c r="K33" s="775"/>
      <c r="L33" s="776"/>
      <c r="M33" s="777" t="s">
        <v>128</v>
      </c>
      <c r="N33" s="778"/>
      <c r="O33" s="275"/>
    </row>
    <row r="34" spans="1:15" ht="26.25" customHeight="1" thickBot="1">
      <c r="A34" s="273"/>
      <c r="B34" s="745" t="s">
        <v>291</v>
      </c>
      <c r="C34" s="746"/>
      <c r="D34" s="277"/>
      <c r="E34" s="747" t="s">
        <v>292</v>
      </c>
      <c r="F34" s="748"/>
      <c r="G34" s="748"/>
      <c r="H34" s="748"/>
      <c r="I34" s="748"/>
      <c r="J34" s="748"/>
      <c r="K34" s="748"/>
      <c r="L34" s="749"/>
      <c r="M34" s="733" t="str">
        <f>IF(D33&gt;=G21,"ＯＫ","職員数不足")</f>
        <v>ＯＫ</v>
      </c>
      <c r="N34" s="734"/>
      <c r="O34" s="275"/>
    </row>
    <row r="35" spans="1:15" ht="22.5" customHeight="1">
      <c r="A35" s="273"/>
      <c r="B35" s="745" t="s">
        <v>293</v>
      </c>
      <c r="C35" s="746"/>
      <c r="D35" s="278" t="e">
        <f>J57</f>
        <v>#DIV/0!</v>
      </c>
      <c r="E35" s="747" t="s">
        <v>294</v>
      </c>
      <c r="F35" s="748"/>
      <c r="G35" s="748"/>
      <c r="H35" s="748"/>
      <c r="I35" s="748"/>
      <c r="J35" s="748"/>
      <c r="K35" s="748"/>
      <c r="L35" s="749"/>
      <c r="M35" s="750" t="s">
        <v>295</v>
      </c>
      <c r="N35" s="751"/>
      <c r="O35" s="275"/>
    </row>
    <row r="36" spans="1:15" ht="24.75" customHeight="1" thickBot="1">
      <c r="A36" s="273"/>
      <c r="B36" s="728" t="s">
        <v>296</v>
      </c>
      <c r="C36" s="729"/>
      <c r="D36" s="279" t="e">
        <f>D33+D35</f>
        <v>#DIV/0!</v>
      </c>
      <c r="E36" s="730"/>
      <c r="F36" s="731"/>
      <c r="G36" s="731"/>
      <c r="H36" s="731"/>
      <c r="I36" s="731"/>
      <c r="J36" s="731"/>
      <c r="K36" s="731"/>
      <c r="L36" s="732"/>
      <c r="M36" s="733" t="e">
        <f>IF(E28&lt;=D36,"OK","職員数不足")</f>
        <v>#DIV/0!</v>
      </c>
      <c r="N36" s="734"/>
      <c r="O36" s="275"/>
    </row>
    <row r="37" spans="1:15" ht="12.75" customHeight="1" thickBot="1">
      <c r="A37" s="273"/>
      <c r="B37" s="238"/>
      <c r="C37" s="238"/>
      <c r="D37" s="238"/>
      <c r="E37" s="274"/>
      <c r="F37" s="274"/>
      <c r="G37" s="274"/>
      <c r="H37" s="274"/>
      <c r="I37" s="274"/>
      <c r="J37" s="274"/>
      <c r="K37" s="274"/>
      <c r="L37" s="274"/>
      <c r="M37" s="280"/>
      <c r="N37" s="275"/>
      <c r="O37" s="275"/>
    </row>
    <row r="38" spans="1:15" ht="14.25" thickBot="1">
      <c r="A38" s="273"/>
      <c r="B38" s="735" t="s">
        <v>297</v>
      </c>
      <c r="C38" s="736"/>
      <c r="D38" s="736"/>
      <c r="E38" s="736"/>
      <c r="F38" s="736"/>
      <c r="G38" s="736"/>
      <c r="H38" s="736"/>
      <c r="I38" s="736"/>
      <c r="J38" s="736"/>
      <c r="K38" s="736"/>
      <c r="L38" s="737"/>
      <c r="M38" s="274"/>
      <c r="N38" s="275"/>
      <c r="O38" s="275"/>
    </row>
    <row r="39" spans="1:15" ht="26.25" customHeight="1">
      <c r="A39" s="273"/>
      <c r="B39" s="281"/>
      <c r="C39" s="738" t="s">
        <v>15</v>
      </c>
      <c r="D39" s="739"/>
      <c r="E39" s="740" t="s">
        <v>298</v>
      </c>
      <c r="F39" s="741"/>
      <c r="G39" s="742" t="s">
        <v>299</v>
      </c>
      <c r="H39" s="743"/>
      <c r="I39" s="743"/>
      <c r="J39" s="742" t="s">
        <v>300</v>
      </c>
      <c r="K39" s="743"/>
      <c r="L39" s="744"/>
      <c r="M39" s="274"/>
      <c r="N39" s="275"/>
      <c r="O39" s="275"/>
    </row>
    <row r="40" spans="1:15" ht="11.25" customHeight="1">
      <c r="A40" s="273"/>
      <c r="B40" s="282">
        <v>1</v>
      </c>
      <c r="C40" s="710"/>
      <c r="D40" s="711"/>
      <c r="E40" s="712"/>
      <c r="F40" s="713"/>
      <c r="G40" s="714"/>
      <c r="H40" s="714"/>
      <c r="I40" s="714"/>
      <c r="J40" s="715">
        <f>E40*G40</f>
        <v>0</v>
      </c>
      <c r="K40" s="715"/>
      <c r="L40" s="716"/>
      <c r="M40" s="274"/>
      <c r="N40" s="275"/>
      <c r="O40" s="275"/>
    </row>
    <row r="41" spans="1:15" ht="11.25" customHeight="1">
      <c r="A41" s="273"/>
      <c r="B41" s="282">
        <v>2</v>
      </c>
      <c r="C41" s="710"/>
      <c r="D41" s="711"/>
      <c r="E41" s="712"/>
      <c r="F41" s="713"/>
      <c r="G41" s="714"/>
      <c r="H41" s="714"/>
      <c r="I41" s="714"/>
      <c r="J41" s="715">
        <f>E41*G41</f>
        <v>0</v>
      </c>
      <c r="K41" s="715"/>
      <c r="L41" s="716"/>
      <c r="M41" s="274"/>
      <c r="N41" s="275"/>
      <c r="O41" s="275"/>
    </row>
    <row r="42" spans="1:15" ht="11.25" customHeight="1">
      <c r="A42" s="273"/>
      <c r="B42" s="282">
        <v>3</v>
      </c>
      <c r="C42" s="710"/>
      <c r="D42" s="711"/>
      <c r="E42" s="712"/>
      <c r="F42" s="713"/>
      <c r="G42" s="714"/>
      <c r="H42" s="714"/>
      <c r="I42" s="714"/>
      <c r="J42" s="715">
        <f t="shared" ref="J42:J54" si="0">E42*G42</f>
        <v>0</v>
      </c>
      <c r="K42" s="715"/>
      <c r="L42" s="716"/>
      <c r="M42" s="274"/>
      <c r="N42" s="275"/>
      <c r="O42" s="275"/>
    </row>
    <row r="43" spans="1:15" ht="11.25" customHeight="1">
      <c r="A43" s="273"/>
      <c r="B43" s="282">
        <v>4</v>
      </c>
      <c r="C43" s="710"/>
      <c r="D43" s="711"/>
      <c r="E43" s="712"/>
      <c r="F43" s="713"/>
      <c r="G43" s="714"/>
      <c r="H43" s="714"/>
      <c r="I43" s="714"/>
      <c r="J43" s="715">
        <f t="shared" si="0"/>
        <v>0</v>
      </c>
      <c r="K43" s="715"/>
      <c r="L43" s="716"/>
      <c r="M43" s="274"/>
      <c r="N43" s="275"/>
      <c r="O43" s="275"/>
    </row>
    <row r="44" spans="1:15" ht="11.25" customHeight="1">
      <c r="A44" s="273"/>
      <c r="B44" s="282">
        <v>5</v>
      </c>
      <c r="C44" s="710"/>
      <c r="D44" s="711"/>
      <c r="E44" s="712"/>
      <c r="F44" s="713"/>
      <c r="G44" s="714"/>
      <c r="H44" s="714"/>
      <c r="I44" s="714"/>
      <c r="J44" s="715">
        <f t="shared" si="0"/>
        <v>0</v>
      </c>
      <c r="K44" s="715"/>
      <c r="L44" s="716"/>
      <c r="M44" s="283"/>
      <c r="N44" s="284"/>
      <c r="O44" s="275"/>
    </row>
    <row r="45" spans="1:15" ht="11.25" customHeight="1">
      <c r="A45" s="273"/>
      <c r="B45" s="282">
        <v>6</v>
      </c>
      <c r="C45" s="710"/>
      <c r="D45" s="711"/>
      <c r="E45" s="712"/>
      <c r="F45" s="713"/>
      <c r="G45" s="714"/>
      <c r="H45" s="714"/>
      <c r="I45" s="714"/>
      <c r="J45" s="715">
        <f t="shared" si="0"/>
        <v>0</v>
      </c>
      <c r="K45" s="715"/>
      <c r="L45" s="716"/>
      <c r="M45" s="283"/>
      <c r="N45" s="284"/>
      <c r="O45" s="275"/>
    </row>
    <row r="46" spans="1:15" ht="11.25" customHeight="1">
      <c r="A46" s="239"/>
      <c r="B46" s="282">
        <v>7</v>
      </c>
      <c r="C46" s="710"/>
      <c r="D46" s="711"/>
      <c r="E46" s="712"/>
      <c r="F46" s="713"/>
      <c r="G46" s="714"/>
      <c r="H46" s="714"/>
      <c r="I46" s="714"/>
      <c r="J46" s="715">
        <f t="shared" si="0"/>
        <v>0</v>
      </c>
      <c r="K46" s="715"/>
      <c r="L46" s="716"/>
      <c r="M46" s="285"/>
      <c r="N46" s="240"/>
      <c r="O46" s="240"/>
    </row>
    <row r="47" spans="1:15" ht="11.25" customHeight="1">
      <c r="A47" s="239"/>
      <c r="B47" s="282">
        <v>8</v>
      </c>
      <c r="C47" s="710"/>
      <c r="D47" s="711"/>
      <c r="E47" s="712"/>
      <c r="F47" s="713"/>
      <c r="G47" s="714"/>
      <c r="H47" s="714"/>
      <c r="I47" s="714"/>
      <c r="J47" s="715">
        <f t="shared" si="0"/>
        <v>0</v>
      </c>
      <c r="K47" s="715"/>
      <c r="L47" s="716"/>
      <c r="M47" s="285"/>
      <c r="N47" s="240"/>
      <c r="O47" s="240"/>
    </row>
    <row r="48" spans="1:15" ht="11.25" customHeight="1">
      <c r="A48" s="239"/>
      <c r="B48" s="282">
        <v>9</v>
      </c>
      <c r="C48" s="710"/>
      <c r="D48" s="711"/>
      <c r="E48" s="712"/>
      <c r="F48" s="713"/>
      <c r="G48" s="714"/>
      <c r="H48" s="714"/>
      <c r="I48" s="714"/>
      <c r="J48" s="715">
        <f t="shared" si="0"/>
        <v>0</v>
      </c>
      <c r="K48" s="715"/>
      <c r="L48" s="716"/>
      <c r="M48" s="240"/>
      <c r="N48" s="240"/>
      <c r="O48" s="240"/>
    </row>
    <row r="49" spans="1:15" ht="11.25" customHeight="1">
      <c r="A49" s="239"/>
      <c r="B49" s="282">
        <v>10</v>
      </c>
      <c r="C49" s="710"/>
      <c r="D49" s="711"/>
      <c r="E49" s="712"/>
      <c r="F49" s="713"/>
      <c r="G49" s="714"/>
      <c r="H49" s="714"/>
      <c r="I49" s="714"/>
      <c r="J49" s="725">
        <f>E49*G49</f>
        <v>0</v>
      </c>
      <c r="K49" s="726"/>
      <c r="L49" s="727"/>
      <c r="M49" s="240"/>
      <c r="N49" s="240"/>
      <c r="O49" s="240"/>
    </row>
    <row r="50" spans="1:15" ht="11.25" customHeight="1">
      <c r="A50" s="239"/>
      <c r="B50" s="282">
        <v>11</v>
      </c>
      <c r="C50" s="710"/>
      <c r="D50" s="711"/>
      <c r="E50" s="712"/>
      <c r="F50" s="713"/>
      <c r="G50" s="714"/>
      <c r="H50" s="714"/>
      <c r="I50" s="714"/>
      <c r="J50" s="715">
        <f t="shared" si="0"/>
        <v>0</v>
      </c>
      <c r="K50" s="715"/>
      <c r="L50" s="716"/>
      <c r="M50" s="240"/>
      <c r="N50" s="240"/>
      <c r="O50" s="240"/>
    </row>
    <row r="51" spans="1:15" ht="11.25" customHeight="1">
      <c r="A51" s="239"/>
      <c r="B51" s="282">
        <v>12</v>
      </c>
      <c r="C51" s="710"/>
      <c r="D51" s="711"/>
      <c r="E51" s="712"/>
      <c r="F51" s="713"/>
      <c r="G51" s="714"/>
      <c r="H51" s="714"/>
      <c r="I51" s="714"/>
      <c r="J51" s="725">
        <f>E51*G51</f>
        <v>0</v>
      </c>
      <c r="K51" s="726"/>
      <c r="L51" s="727"/>
      <c r="M51" s="240"/>
      <c r="N51" s="240"/>
      <c r="O51" s="240"/>
    </row>
    <row r="52" spans="1:15" ht="11.25" customHeight="1">
      <c r="A52" s="239"/>
      <c r="B52" s="282">
        <v>13</v>
      </c>
      <c r="C52" s="710"/>
      <c r="D52" s="711"/>
      <c r="E52" s="712"/>
      <c r="F52" s="713"/>
      <c r="G52" s="714"/>
      <c r="H52" s="714"/>
      <c r="I52" s="714"/>
      <c r="J52" s="715">
        <f>E52*G52</f>
        <v>0</v>
      </c>
      <c r="K52" s="715"/>
      <c r="L52" s="716"/>
      <c r="M52" s="240"/>
      <c r="N52" s="240"/>
      <c r="O52" s="240"/>
    </row>
    <row r="53" spans="1:15" ht="11.25" customHeight="1">
      <c r="A53" s="239"/>
      <c r="B53" s="282">
        <v>14</v>
      </c>
      <c r="C53" s="710"/>
      <c r="D53" s="711"/>
      <c r="E53" s="712"/>
      <c r="F53" s="713"/>
      <c r="G53" s="714"/>
      <c r="H53" s="714"/>
      <c r="I53" s="714"/>
      <c r="J53" s="725">
        <f>E53*G53</f>
        <v>0</v>
      </c>
      <c r="K53" s="726"/>
      <c r="L53" s="727"/>
      <c r="M53" s="240"/>
      <c r="N53" s="240"/>
      <c r="O53" s="240"/>
    </row>
    <row r="54" spans="1:15" ht="11.25" customHeight="1">
      <c r="A54" s="239"/>
      <c r="B54" s="282">
        <v>15</v>
      </c>
      <c r="C54" s="710"/>
      <c r="D54" s="711"/>
      <c r="E54" s="712"/>
      <c r="F54" s="713"/>
      <c r="G54" s="714"/>
      <c r="H54" s="714"/>
      <c r="I54" s="714"/>
      <c r="J54" s="715">
        <f t="shared" si="0"/>
        <v>0</v>
      </c>
      <c r="K54" s="715"/>
      <c r="L54" s="716"/>
      <c r="M54" s="240"/>
      <c r="N54" s="240"/>
      <c r="O54" s="240"/>
    </row>
    <row r="55" spans="1:15" ht="11.25" customHeight="1" thickBot="1">
      <c r="A55" s="239"/>
      <c r="B55" s="286">
        <v>16</v>
      </c>
      <c r="C55" s="717"/>
      <c r="D55" s="718"/>
      <c r="E55" s="719"/>
      <c r="F55" s="720"/>
      <c r="G55" s="721"/>
      <c r="H55" s="721"/>
      <c r="I55" s="721"/>
      <c r="J55" s="722">
        <f>E55*G55</f>
        <v>0</v>
      </c>
      <c r="K55" s="723"/>
      <c r="L55" s="724"/>
      <c r="M55" s="240"/>
      <c r="N55" s="240"/>
      <c r="O55" s="240"/>
    </row>
    <row r="56" spans="1:15" ht="14.25" thickTop="1">
      <c r="A56" s="239"/>
      <c r="B56" s="687" t="s">
        <v>14</v>
      </c>
      <c r="C56" s="688"/>
      <c r="D56" s="688"/>
      <c r="E56" s="688"/>
      <c r="F56" s="688"/>
      <c r="G56" s="688"/>
      <c r="H56" s="688"/>
      <c r="I56" s="689"/>
      <c r="J56" s="690">
        <f>SUM(J40:L55)</f>
        <v>0</v>
      </c>
      <c r="K56" s="690"/>
      <c r="L56" s="691"/>
      <c r="M56" s="240"/>
      <c r="N56" s="240"/>
      <c r="O56" s="240"/>
    </row>
    <row r="57" spans="1:15" ht="12" customHeight="1">
      <c r="A57" s="239"/>
      <c r="B57" s="692" t="s">
        <v>301</v>
      </c>
      <c r="C57" s="693"/>
      <c r="D57" s="694"/>
      <c r="E57" s="698"/>
      <c r="F57" s="699"/>
      <c r="G57" s="702" t="s">
        <v>302</v>
      </c>
      <c r="H57" s="693"/>
      <c r="I57" s="694"/>
      <c r="J57" s="704" t="e">
        <f>ROUND(J56/E57,1)</f>
        <v>#DIV/0!</v>
      </c>
      <c r="K57" s="705"/>
      <c r="L57" s="706"/>
      <c r="M57" s="240"/>
      <c r="N57" s="240"/>
      <c r="O57" s="240"/>
    </row>
    <row r="58" spans="1:15" ht="12" customHeight="1" thickBot="1">
      <c r="A58" s="239"/>
      <c r="B58" s="695"/>
      <c r="C58" s="696"/>
      <c r="D58" s="697"/>
      <c r="E58" s="700"/>
      <c r="F58" s="701"/>
      <c r="G58" s="703"/>
      <c r="H58" s="696"/>
      <c r="I58" s="697"/>
      <c r="J58" s="707"/>
      <c r="K58" s="708"/>
      <c r="L58" s="709"/>
      <c r="M58" s="240"/>
      <c r="N58" s="240"/>
      <c r="O58" s="287"/>
    </row>
    <row r="59" spans="1:15" ht="12" customHeight="1">
      <c r="A59" s="239"/>
      <c r="B59" s="250"/>
      <c r="C59" s="250"/>
      <c r="D59" s="250"/>
      <c r="E59" s="288" t="s">
        <v>303</v>
      </c>
      <c r="F59" s="250"/>
      <c r="G59" s="250"/>
      <c r="H59" s="250"/>
      <c r="I59" s="250"/>
      <c r="J59" s="289"/>
      <c r="K59" s="289"/>
      <c r="L59" s="289"/>
      <c r="M59" s="240"/>
      <c r="N59" s="240"/>
      <c r="O59" s="240"/>
    </row>
    <row r="60" spans="1:15" ht="13.5" customHeight="1">
      <c r="A60" s="239"/>
      <c r="B60" s="250"/>
      <c r="C60" s="250"/>
      <c r="D60" s="290" t="s">
        <v>304</v>
      </c>
      <c r="E60" s="250"/>
      <c r="F60" s="250"/>
      <c r="G60" s="250"/>
      <c r="H60" s="250"/>
      <c r="I60" s="250"/>
      <c r="J60" s="289"/>
      <c r="K60" s="289"/>
      <c r="L60" s="289"/>
      <c r="M60" s="240"/>
      <c r="N60" s="240"/>
      <c r="O60" s="240"/>
    </row>
    <row r="61" spans="1:15" ht="13.5" customHeight="1">
      <c r="A61" s="239"/>
      <c r="B61" s="250"/>
      <c r="C61" s="250"/>
      <c r="D61" s="250"/>
      <c r="E61" s="250"/>
      <c r="F61" s="250"/>
      <c r="G61" s="250"/>
      <c r="H61" s="250"/>
      <c r="I61" s="250"/>
      <c r="J61" s="289"/>
      <c r="K61" s="289"/>
      <c r="L61" s="289"/>
      <c r="M61" s="240"/>
      <c r="N61" s="240"/>
      <c r="O61" s="240"/>
    </row>
    <row r="62" spans="1:15" ht="13.5" customHeight="1">
      <c r="A62" s="239"/>
      <c r="B62" s="240"/>
      <c r="C62" s="240"/>
      <c r="D62" s="240"/>
      <c r="E62" s="240"/>
      <c r="F62" s="240"/>
      <c r="G62" s="240"/>
      <c r="H62" s="240"/>
      <c r="I62" s="240"/>
      <c r="J62" s="240"/>
      <c r="K62" s="240"/>
      <c r="L62" s="240"/>
      <c r="M62" s="240"/>
      <c r="N62" s="240"/>
      <c r="O62" s="240"/>
    </row>
  </sheetData>
  <mergeCells count="164">
    <mergeCell ref="K19:L19"/>
    <mergeCell ref="K20:L20"/>
    <mergeCell ref="K21:L23"/>
    <mergeCell ref="M20:O20"/>
    <mergeCell ref="M21:O21"/>
    <mergeCell ref="M13:O13"/>
    <mergeCell ref="M14:O14"/>
    <mergeCell ref="B12:L12"/>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B10:C10"/>
    <mergeCell ref="D10:E10"/>
    <mergeCell ref="F10:H10"/>
    <mergeCell ref="I10:K10"/>
    <mergeCell ref="B13:D14"/>
    <mergeCell ref="E13:F13"/>
    <mergeCell ref="G13:H14"/>
    <mergeCell ref="K18:L18"/>
    <mergeCell ref="I9:K9"/>
    <mergeCell ref="G17:H17"/>
    <mergeCell ref="I17:J17"/>
    <mergeCell ref="I13:J13"/>
    <mergeCell ref="I14:J14"/>
    <mergeCell ref="K13:L13"/>
    <mergeCell ref="K14:L14"/>
    <mergeCell ref="K15:L15"/>
    <mergeCell ref="K16:L16"/>
    <mergeCell ref="K17:L17"/>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G19:H19"/>
    <mergeCell ref="I19:J19"/>
    <mergeCell ref="G20:H20"/>
    <mergeCell ref="I20:J20"/>
    <mergeCell ref="B21:D21"/>
    <mergeCell ref="G21:H21"/>
    <mergeCell ref="B15:B20"/>
    <mergeCell ref="G15:H15"/>
    <mergeCell ref="I15:J15"/>
    <mergeCell ref="G16:H16"/>
    <mergeCell ref="I16:J16"/>
    <mergeCell ref="G18:H18"/>
    <mergeCell ref="I18:J18"/>
    <mergeCell ref="M36:N36"/>
    <mergeCell ref="B38:L38"/>
    <mergeCell ref="C39:D39"/>
    <mergeCell ref="E39:F39"/>
    <mergeCell ref="G39:I39"/>
    <mergeCell ref="J39:L39"/>
    <mergeCell ref="B34:C34"/>
    <mergeCell ref="E34:L34"/>
    <mergeCell ref="M34:N34"/>
    <mergeCell ref="B35:C35"/>
    <mergeCell ref="E35:L35"/>
    <mergeCell ref="M35:N35"/>
    <mergeCell ref="C40:D40"/>
    <mergeCell ref="E40:F40"/>
    <mergeCell ref="G40:I40"/>
    <mergeCell ref="J40:L40"/>
    <mergeCell ref="C41:D41"/>
    <mergeCell ref="E41:F41"/>
    <mergeCell ref="G41:I41"/>
    <mergeCell ref="J41:L41"/>
    <mergeCell ref="B36:C36"/>
    <mergeCell ref="E36:L36"/>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WVT98305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dataValidations>
  <pageMargins left="0.6692913385826772" right="0.19685039370078741" top="0.59055118110236227" bottom="0.19685039370078741"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topLeftCell="A40" zoomScaleNormal="100" zoomScaleSheetLayoutView="100" workbookViewId="0">
      <selection activeCell="Q13" sqref="Q13"/>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12" width="5.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62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62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62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62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62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62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62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62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62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62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62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62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62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62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62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62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62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62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62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62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62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62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62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62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62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62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62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62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62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62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62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62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62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62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62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62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62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62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62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62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62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62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62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62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62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62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62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62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62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62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62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62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62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62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62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62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62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62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62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62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62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62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625" style="228" customWidth="1"/>
    <col min="16139" max="16140" width="4.625" style="228" customWidth="1"/>
    <col min="16141" max="16142" width="5.125" style="228" customWidth="1"/>
    <col min="16143" max="16143" width="11.75" style="228" customWidth="1"/>
    <col min="16144" max="16384" width="9" style="228"/>
  </cols>
  <sheetData>
    <row r="1" spans="1:15" ht="18" customHeight="1" thickTop="1" thickBot="1">
      <c r="A1" s="907" t="s">
        <v>123</v>
      </c>
      <c r="B1" s="907"/>
      <c r="C1" s="907"/>
      <c r="D1" s="907"/>
      <c r="E1" s="907"/>
      <c r="F1" s="907"/>
      <c r="G1" s="907"/>
      <c r="H1" s="907"/>
      <c r="I1" s="907"/>
      <c r="J1" s="907"/>
      <c r="K1" s="907"/>
      <c r="L1" s="907"/>
      <c r="M1" s="908"/>
      <c r="N1" s="909" t="s">
        <v>305</v>
      </c>
      <c r="O1" s="910"/>
    </row>
    <row r="2" spans="1:15" ht="11.25" customHeight="1" thickTop="1">
      <c r="A2" s="291"/>
      <c r="B2" s="291"/>
      <c r="C2" s="291"/>
      <c r="D2" s="291"/>
      <c r="E2" s="291"/>
      <c r="F2" s="291"/>
      <c r="G2" s="291"/>
      <c r="H2" s="291"/>
      <c r="I2" s="291"/>
      <c r="J2" s="291"/>
      <c r="K2" s="291"/>
      <c r="L2" s="291"/>
      <c r="M2" s="292"/>
      <c r="N2" s="293"/>
      <c r="O2" s="293"/>
    </row>
    <row r="3" spans="1:15" ht="18" customHeight="1">
      <c r="A3" s="291"/>
      <c r="B3" s="911" t="s">
        <v>374</v>
      </c>
      <c r="C3" s="911"/>
      <c r="D3" s="911"/>
      <c r="E3" s="911"/>
      <c r="F3" s="911"/>
      <c r="G3" s="911"/>
      <c r="H3" s="911"/>
      <c r="I3" s="911"/>
      <c r="J3" s="911"/>
      <c r="K3" s="911"/>
      <c r="L3" s="911"/>
      <c r="M3" s="911"/>
      <c r="N3" s="293"/>
      <c r="O3" s="293"/>
    </row>
    <row r="4" spans="1:15" ht="13.5" customHeight="1" thickBot="1">
      <c r="A4" s="294"/>
      <c r="B4" s="294"/>
      <c r="C4" s="294"/>
      <c r="D4" s="294"/>
      <c r="E4" s="294"/>
      <c r="F4" s="294"/>
      <c r="G4" s="294"/>
      <c r="H4" s="294"/>
      <c r="I4" s="294"/>
      <c r="J4" s="294"/>
      <c r="K4" s="294"/>
      <c r="L4" s="294"/>
      <c r="M4" s="867" t="s">
        <v>265</v>
      </c>
      <c r="N4" s="867"/>
      <c r="O4" s="867"/>
    </row>
    <row r="5" spans="1:15" ht="19.5" customHeight="1" thickBot="1">
      <c r="A5" s="295"/>
      <c r="B5" s="233" t="s">
        <v>266</v>
      </c>
      <c r="C5" s="234"/>
      <c r="D5" s="912" t="s">
        <v>306</v>
      </c>
      <c r="E5" s="913"/>
      <c r="F5" s="914"/>
      <c r="G5" s="871" t="s">
        <v>267</v>
      </c>
      <c r="H5" s="872"/>
      <c r="I5" s="872"/>
      <c r="J5" s="912" t="s">
        <v>307</v>
      </c>
      <c r="K5" s="913"/>
      <c r="L5" s="913"/>
      <c r="M5" s="913"/>
      <c r="N5" s="914"/>
      <c r="O5" s="235"/>
    </row>
    <row r="6" spans="1:15" ht="19.5" customHeight="1" thickBot="1">
      <c r="A6" s="295"/>
      <c r="B6" s="236" t="s">
        <v>268</v>
      </c>
      <c r="C6" s="234"/>
      <c r="D6" s="912" t="s">
        <v>308</v>
      </c>
      <c r="E6" s="913"/>
      <c r="F6" s="914"/>
      <c r="G6" s="871" t="s">
        <v>269</v>
      </c>
      <c r="H6" s="872"/>
      <c r="I6" s="872"/>
      <c r="J6" s="912" t="s">
        <v>309</v>
      </c>
      <c r="K6" s="913"/>
      <c r="L6" s="913"/>
      <c r="M6" s="913"/>
      <c r="N6" s="914"/>
      <c r="O6" s="235"/>
    </row>
    <row r="7" spans="1:15" ht="9.75" customHeight="1" thickBot="1">
      <c r="A7" s="237"/>
      <c r="B7" s="235"/>
      <c r="C7" s="235"/>
      <c r="D7" s="235"/>
      <c r="E7" s="235"/>
      <c r="F7" s="235"/>
      <c r="G7" s="238"/>
      <c r="H7" s="238"/>
      <c r="I7" s="238"/>
      <c r="J7" s="238"/>
      <c r="K7" s="238"/>
      <c r="L7" s="238"/>
      <c r="M7" s="238"/>
      <c r="N7" s="238"/>
      <c r="O7" s="235"/>
    </row>
    <row r="8" spans="1:15" ht="14.25" thickBot="1">
      <c r="A8" s="239"/>
      <c r="B8" s="824" t="s">
        <v>270</v>
      </c>
      <c r="C8" s="825"/>
      <c r="D8" s="873" t="s">
        <v>19</v>
      </c>
      <c r="E8" s="873"/>
      <c r="F8" s="873" t="s">
        <v>125</v>
      </c>
      <c r="G8" s="873"/>
      <c r="H8" s="873"/>
      <c r="I8" s="874" t="s">
        <v>14</v>
      </c>
      <c r="J8" s="874"/>
      <c r="K8" s="875"/>
      <c r="L8" s="240"/>
      <c r="M8" s="240"/>
      <c r="N8" s="240"/>
      <c r="O8" s="240"/>
    </row>
    <row r="9" spans="1:15" ht="17.25" customHeight="1" thickBot="1">
      <c r="A9" s="241"/>
      <c r="B9" s="824"/>
      <c r="C9" s="825"/>
      <c r="D9" s="915">
        <v>25</v>
      </c>
      <c r="E9" s="915"/>
      <c r="F9" s="915">
        <v>40</v>
      </c>
      <c r="G9" s="915"/>
      <c r="H9" s="915"/>
      <c r="I9" s="842">
        <f>F9+D9</f>
        <v>65</v>
      </c>
      <c r="J9" s="842"/>
      <c r="K9" s="843"/>
      <c r="L9" s="242"/>
      <c r="M9" s="242"/>
      <c r="N9" s="242"/>
      <c r="O9" s="242"/>
    </row>
    <row r="10" spans="1:15" ht="24.75" customHeight="1" thickBot="1">
      <c r="A10" s="243"/>
      <c r="B10" s="824" t="s">
        <v>271</v>
      </c>
      <c r="C10" s="825"/>
      <c r="D10" s="901" t="s">
        <v>310</v>
      </c>
      <c r="E10" s="902"/>
      <c r="F10" s="828" t="s">
        <v>272</v>
      </c>
      <c r="G10" s="829"/>
      <c r="H10" s="829"/>
      <c r="I10" s="903" t="s">
        <v>311</v>
      </c>
      <c r="J10" s="903"/>
      <c r="K10" s="904"/>
      <c r="L10" s="244"/>
      <c r="M10" s="244"/>
      <c r="N10" s="244"/>
      <c r="O10" s="244"/>
    </row>
    <row r="11" spans="1:15" ht="11.25" customHeight="1">
      <c r="A11" s="245"/>
      <c r="B11" s="246"/>
      <c r="C11" s="246"/>
      <c r="D11" s="246"/>
      <c r="E11" s="246"/>
      <c r="F11" s="247"/>
      <c r="G11" s="247"/>
      <c r="H11" s="247"/>
      <c r="I11" s="248"/>
      <c r="J11" s="248"/>
      <c r="K11" s="248"/>
      <c r="L11" s="248"/>
      <c r="M11" s="249"/>
      <c r="N11" s="249"/>
      <c r="O11" s="249"/>
    </row>
    <row r="12" spans="1:15" ht="15.75" customHeight="1" thickBot="1">
      <c r="A12" s="239"/>
      <c r="B12" s="862" t="s">
        <v>274</v>
      </c>
      <c r="C12" s="863"/>
      <c r="D12" s="863"/>
      <c r="E12" s="863"/>
      <c r="F12" s="863"/>
      <c r="G12" s="863"/>
      <c r="H12" s="863"/>
      <c r="I12" s="863"/>
      <c r="J12" s="863"/>
      <c r="K12" s="863"/>
      <c r="L12" s="863"/>
      <c r="M12" s="250"/>
      <c r="N12" s="240"/>
      <c r="O12" s="240"/>
    </row>
    <row r="13" spans="1:15" ht="15" customHeight="1">
      <c r="A13" s="251"/>
      <c r="B13" s="832" t="s">
        <v>127</v>
      </c>
      <c r="C13" s="833"/>
      <c r="D13" s="833"/>
      <c r="E13" s="836" t="s">
        <v>275</v>
      </c>
      <c r="F13" s="837"/>
      <c r="G13" s="836" t="s">
        <v>128</v>
      </c>
      <c r="H13" s="837"/>
      <c r="I13" s="836" t="s">
        <v>379</v>
      </c>
      <c r="J13" s="837"/>
      <c r="K13" s="848" t="s">
        <v>382</v>
      </c>
      <c r="L13" s="849"/>
      <c r="M13" s="860" t="s">
        <v>380</v>
      </c>
      <c r="N13" s="861"/>
      <c r="O13" s="861"/>
    </row>
    <row r="14" spans="1:15" ht="14.25" customHeight="1">
      <c r="A14" s="239"/>
      <c r="B14" s="834"/>
      <c r="C14" s="835"/>
      <c r="D14" s="835"/>
      <c r="E14" s="252" t="s">
        <v>19</v>
      </c>
      <c r="F14" s="252" t="s">
        <v>125</v>
      </c>
      <c r="G14" s="838"/>
      <c r="H14" s="839"/>
      <c r="I14" s="846" t="s">
        <v>129</v>
      </c>
      <c r="J14" s="847"/>
      <c r="K14" s="850" t="s">
        <v>129</v>
      </c>
      <c r="L14" s="851"/>
      <c r="M14" s="860" t="s">
        <v>381</v>
      </c>
      <c r="N14" s="861"/>
      <c r="O14" s="861"/>
    </row>
    <row r="15" spans="1:15" ht="12.75" customHeight="1">
      <c r="A15" s="239"/>
      <c r="B15" s="763" t="s">
        <v>276</v>
      </c>
      <c r="C15" s="253" t="s">
        <v>62</v>
      </c>
      <c r="D15" s="254">
        <v>3</v>
      </c>
      <c r="E15" s="255"/>
      <c r="F15" s="296">
        <v>3</v>
      </c>
      <c r="G15" s="766"/>
      <c r="H15" s="767"/>
      <c r="I15" s="756">
        <f>ROUNDDOWN(F15/D15,1)</f>
        <v>1</v>
      </c>
      <c r="J15" s="757"/>
      <c r="K15" s="840">
        <f>ROUNDDOWN(F15/D15,1)</f>
        <v>1</v>
      </c>
      <c r="L15" s="841"/>
      <c r="M15" s="240"/>
      <c r="N15" s="240"/>
      <c r="O15" s="240"/>
    </row>
    <row r="16" spans="1:15" ht="12.75" customHeight="1">
      <c r="A16" s="239"/>
      <c r="B16" s="764"/>
      <c r="C16" s="253" t="s">
        <v>130</v>
      </c>
      <c r="D16" s="254">
        <v>6</v>
      </c>
      <c r="E16" s="255"/>
      <c r="F16" s="296">
        <v>6</v>
      </c>
      <c r="G16" s="766"/>
      <c r="H16" s="767"/>
      <c r="I16" s="754">
        <f>ROUNDDOWN(F16/D16,1)</f>
        <v>1</v>
      </c>
      <c r="J16" s="755"/>
      <c r="K16" s="852">
        <f>ROUNDDOWN(F16/D16,1)</f>
        <v>1</v>
      </c>
      <c r="L16" s="853"/>
      <c r="M16" s="240"/>
      <c r="N16" s="240"/>
      <c r="O16" s="240"/>
    </row>
    <row r="17" spans="1:15" ht="12.75" customHeight="1">
      <c r="A17" s="239"/>
      <c r="B17" s="764"/>
      <c r="C17" s="253" t="s">
        <v>131</v>
      </c>
      <c r="D17" s="254">
        <v>6</v>
      </c>
      <c r="E17" s="297">
        <v>0</v>
      </c>
      <c r="F17" s="296">
        <v>6</v>
      </c>
      <c r="G17" s="766"/>
      <c r="H17" s="767"/>
      <c r="I17" s="756">
        <f>ROUNDDOWN(F17/D17,1)</f>
        <v>1</v>
      </c>
      <c r="J17" s="757"/>
      <c r="K17" s="840">
        <f>ROUNDDOWN((E17+F17)/D17,1)</f>
        <v>1</v>
      </c>
      <c r="L17" s="841"/>
      <c r="M17" s="240"/>
      <c r="N17" s="240"/>
      <c r="O17" s="240"/>
    </row>
    <row r="18" spans="1:15" ht="12.75" customHeight="1">
      <c r="A18" s="239"/>
      <c r="B18" s="764"/>
      <c r="C18" s="253" t="s">
        <v>132</v>
      </c>
      <c r="D18" s="254">
        <v>15</v>
      </c>
      <c r="E18" s="298">
        <v>10</v>
      </c>
      <c r="F18" s="296">
        <v>15</v>
      </c>
      <c r="G18" s="905">
        <v>1</v>
      </c>
      <c r="H18" s="906"/>
      <c r="I18" s="756">
        <f>ROUNDDOWN((E18+F18)/D18,1)</f>
        <v>1.6</v>
      </c>
      <c r="J18" s="757"/>
      <c r="K18" s="840">
        <f>ROUNDDOWN((E18+F18)/20,1)</f>
        <v>1.2</v>
      </c>
      <c r="L18" s="841"/>
      <c r="M18" s="427"/>
      <c r="N18" s="427"/>
      <c r="O18" s="427"/>
    </row>
    <row r="19" spans="1:15" ht="12.75" customHeight="1">
      <c r="A19" s="239"/>
      <c r="B19" s="764"/>
      <c r="C19" s="259" t="s">
        <v>277</v>
      </c>
      <c r="D19" s="260">
        <v>25</v>
      </c>
      <c r="E19" s="298">
        <v>7</v>
      </c>
      <c r="F19" s="296">
        <v>8</v>
      </c>
      <c r="G19" s="905">
        <v>1</v>
      </c>
      <c r="H19" s="906"/>
      <c r="I19" s="754">
        <f>ROUNDDOWN((E19+F19)/D19,1)</f>
        <v>0.6</v>
      </c>
      <c r="J19" s="755"/>
      <c r="K19" s="852">
        <f>ROUNDDOWN((E19+F19)/30,1)</f>
        <v>0.5</v>
      </c>
      <c r="L19" s="853"/>
      <c r="M19" s="427"/>
      <c r="N19" s="427"/>
      <c r="O19" s="427"/>
    </row>
    <row r="20" spans="1:15" ht="12.75" customHeight="1">
      <c r="A20" s="239"/>
      <c r="B20" s="765"/>
      <c r="C20" s="253" t="s">
        <v>278</v>
      </c>
      <c r="D20" s="254">
        <v>25</v>
      </c>
      <c r="E20" s="299">
        <v>8</v>
      </c>
      <c r="F20" s="300">
        <v>7</v>
      </c>
      <c r="G20" s="905">
        <v>1</v>
      </c>
      <c r="H20" s="906"/>
      <c r="I20" s="756">
        <f>ROUNDDOWN((E20+F20)/D20,1)</f>
        <v>0.6</v>
      </c>
      <c r="J20" s="757"/>
      <c r="K20" s="840">
        <f>ROUNDDOWN((E20+F20)/30,1)</f>
        <v>0.5</v>
      </c>
      <c r="L20" s="841"/>
      <c r="M20" s="427"/>
      <c r="N20" s="427"/>
      <c r="O20" s="427"/>
    </row>
    <row r="21" spans="1:15" ht="15" customHeight="1">
      <c r="A21" s="239"/>
      <c r="B21" s="758" t="s">
        <v>279</v>
      </c>
      <c r="C21" s="759"/>
      <c r="D21" s="760"/>
      <c r="E21" s="263">
        <f>SUM(E18:E20)</f>
        <v>25</v>
      </c>
      <c r="F21" s="263">
        <f>SUM(F15:F20)</f>
        <v>45</v>
      </c>
      <c r="G21" s="761">
        <f>SUM(G18:H20)</f>
        <v>3</v>
      </c>
      <c r="H21" s="762"/>
      <c r="I21" s="814">
        <f>IF(D8=0,0,IF($D$8&lt;=90,1+ROUND(SUM(I15:J20),),ROUND(SUM(I15:I20),)))</f>
        <v>6</v>
      </c>
      <c r="J21" s="815"/>
      <c r="K21" s="854">
        <f>IF(F8=0,0,IF($D$8&lt;=90,1+ROUND(SUM(K15:L20),),ROUND(SUM(K15:K20),)))</f>
        <v>5</v>
      </c>
      <c r="L21" s="855"/>
      <c r="M21" s="427"/>
      <c r="N21" s="427"/>
      <c r="O21" s="427"/>
    </row>
    <row r="22" spans="1:15">
      <c r="A22" s="239"/>
      <c r="B22" s="264"/>
      <c r="C22" s="265"/>
      <c r="D22" s="266"/>
      <c r="E22" s="820" t="s">
        <v>30</v>
      </c>
      <c r="F22" s="821"/>
      <c r="G22" s="822" t="s">
        <v>136</v>
      </c>
      <c r="H22" s="823"/>
      <c r="I22" s="816"/>
      <c r="J22" s="817"/>
      <c r="K22" s="856"/>
      <c r="L22" s="857"/>
      <c r="M22" s="427"/>
      <c r="N22" s="427"/>
      <c r="O22" s="427"/>
    </row>
    <row r="23" spans="1:15" ht="15" customHeight="1" thickBot="1">
      <c r="A23" s="239"/>
      <c r="B23" s="267"/>
      <c r="C23" s="268"/>
      <c r="D23" s="269"/>
      <c r="E23" s="798">
        <f>E21+F21</f>
        <v>70</v>
      </c>
      <c r="F23" s="798"/>
      <c r="G23" s="799">
        <f>ROUNDUP((E23-F15-F16-F17)/35,0)</f>
        <v>2</v>
      </c>
      <c r="H23" s="800"/>
      <c r="I23" s="818"/>
      <c r="J23" s="819"/>
      <c r="K23" s="858"/>
      <c r="L23" s="859"/>
      <c r="M23" s="427"/>
      <c r="N23" s="427"/>
      <c r="O23" s="427"/>
    </row>
    <row r="24" spans="1:15" ht="15.75" customHeight="1">
      <c r="A24" s="239"/>
      <c r="B24" s="801" t="s">
        <v>280</v>
      </c>
      <c r="C24" s="270" t="s">
        <v>281</v>
      </c>
      <c r="D24" s="271"/>
      <c r="E24" s="804" t="str">
        <f>D10</f>
        <v>専任ではない</v>
      </c>
      <c r="F24" s="805"/>
      <c r="G24" s="805"/>
      <c r="H24" s="806"/>
      <c r="I24" s="807">
        <f>COUNTIF(E24,"専任ではない")</f>
        <v>1</v>
      </c>
      <c r="J24" s="808"/>
      <c r="K24" s="423"/>
      <c r="L24" s="424"/>
      <c r="M24" s="424"/>
      <c r="N24" s="424"/>
      <c r="O24" s="424"/>
    </row>
    <row r="25" spans="1:15" ht="15.75" customHeight="1">
      <c r="A25" s="239"/>
      <c r="B25" s="802"/>
      <c r="C25" s="809" t="s">
        <v>282</v>
      </c>
      <c r="D25" s="810"/>
      <c r="E25" s="811" t="str">
        <f>IF(F9&lt;=90,"９０人以下","９１人以上")</f>
        <v>９０人以下</v>
      </c>
      <c r="F25" s="812"/>
      <c r="G25" s="812"/>
      <c r="H25" s="813"/>
      <c r="I25" s="779">
        <f>IF(F9&lt;=90,1,0)</f>
        <v>1</v>
      </c>
      <c r="J25" s="780"/>
      <c r="K25" s="423"/>
      <c r="L25" s="424"/>
      <c r="M25" s="424"/>
      <c r="N25" s="424"/>
      <c r="O25" s="424"/>
    </row>
    <row r="26" spans="1:15" ht="15.75" customHeight="1">
      <c r="A26" s="239"/>
      <c r="B26" s="802"/>
      <c r="C26" s="809" t="s">
        <v>283</v>
      </c>
      <c r="D26" s="810"/>
      <c r="E26" s="811" t="str">
        <f>I10</f>
        <v>受け入れる</v>
      </c>
      <c r="F26" s="812"/>
      <c r="G26" s="812"/>
      <c r="H26" s="813"/>
      <c r="I26" s="779">
        <f>COUNTIF(E26,"受け入れる")</f>
        <v>1</v>
      </c>
      <c r="J26" s="780"/>
      <c r="K26" s="423"/>
      <c r="L26" s="424"/>
      <c r="M26" s="424"/>
      <c r="N26" s="424"/>
      <c r="O26" s="424"/>
    </row>
    <row r="27" spans="1:15" ht="15.75" customHeight="1" thickBot="1">
      <c r="A27" s="239"/>
      <c r="B27" s="803"/>
      <c r="C27" s="781" t="s">
        <v>284</v>
      </c>
      <c r="D27" s="782"/>
      <c r="E27" s="783" t="s">
        <v>285</v>
      </c>
      <c r="F27" s="784"/>
      <c r="G27" s="784"/>
      <c r="H27" s="785"/>
      <c r="I27" s="786">
        <f>IF(E27="専任ではない",0,2)</f>
        <v>2</v>
      </c>
      <c r="J27" s="787"/>
      <c r="K27" s="423"/>
      <c r="L27" s="424"/>
      <c r="M27" s="424"/>
      <c r="N27" s="424"/>
      <c r="O27" s="424"/>
    </row>
    <row r="28" spans="1:15" ht="9" customHeight="1">
      <c r="A28" s="272"/>
      <c r="B28" s="788" t="s">
        <v>286</v>
      </c>
      <c r="C28" s="789"/>
      <c r="D28" s="789"/>
      <c r="E28" s="792">
        <f>I21+I24+I25+I27+I26</f>
        <v>11</v>
      </c>
      <c r="F28" s="793"/>
      <c r="G28" s="793"/>
      <c r="H28" s="793"/>
      <c r="I28" s="793"/>
      <c r="J28" s="794"/>
      <c r="K28" s="423"/>
      <c r="L28" s="424"/>
      <c r="M28" s="424"/>
      <c r="N28" s="424"/>
      <c r="O28" s="424"/>
    </row>
    <row r="29" spans="1:15" ht="9" customHeight="1" thickBot="1">
      <c r="A29" s="273"/>
      <c r="B29" s="790"/>
      <c r="C29" s="791"/>
      <c r="D29" s="791"/>
      <c r="E29" s="795"/>
      <c r="F29" s="796"/>
      <c r="G29" s="796"/>
      <c r="H29" s="796"/>
      <c r="I29" s="796"/>
      <c r="J29" s="797"/>
      <c r="K29" s="423"/>
      <c r="L29" s="424"/>
      <c r="M29" s="424"/>
      <c r="N29" s="424"/>
      <c r="O29" s="424"/>
    </row>
    <row r="30" spans="1:15" ht="29.25" customHeight="1">
      <c r="A30" s="273"/>
      <c r="B30" s="768" t="s">
        <v>287</v>
      </c>
      <c r="C30" s="769"/>
      <c r="D30" s="769"/>
      <c r="E30" s="769"/>
      <c r="F30" s="769"/>
      <c r="G30" s="769"/>
      <c r="H30" s="769"/>
      <c r="I30" s="769"/>
      <c r="J30" s="769"/>
      <c r="K30" s="769"/>
      <c r="L30" s="769"/>
      <c r="M30" s="769"/>
      <c r="N30" s="769"/>
      <c r="O30" s="769"/>
    </row>
    <row r="31" spans="1:15" ht="13.5" customHeight="1" thickBot="1">
      <c r="A31" s="273"/>
      <c r="B31" s="238"/>
      <c r="C31" s="238"/>
      <c r="D31" s="238"/>
      <c r="E31" s="274"/>
      <c r="F31" s="274"/>
      <c r="G31" s="274"/>
      <c r="H31" s="274"/>
      <c r="I31" s="274"/>
      <c r="J31" s="274"/>
      <c r="K31" s="274"/>
      <c r="L31" s="274"/>
      <c r="M31" s="274"/>
      <c r="N31" s="275"/>
      <c r="O31" s="275"/>
    </row>
    <row r="32" spans="1:15" ht="14.25" thickBot="1">
      <c r="A32" s="273"/>
      <c r="B32" s="735" t="s">
        <v>288</v>
      </c>
      <c r="C32" s="736"/>
      <c r="D32" s="736"/>
      <c r="E32" s="736"/>
      <c r="F32" s="736"/>
      <c r="G32" s="736"/>
      <c r="H32" s="736"/>
      <c r="I32" s="736"/>
      <c r="J32" s="736"/>
      <c r="K32" s="736"/>
      <c r="L32" s="737"/>
      <c r="M32" s="770" t="s">
        <v>75</v>
      </c>
      <c r="N32" s="771"/>
      <c r="O32" s="275"/>
    </row>
    <row r="33" spans="1:15" ht="42.75" customHeight="1">
      <c r="A33" s="273"/>
      <c r="B33" s="772" t="s">
        <v>289</v>
      </c>
      <c r="C33" s="773"/>
      <c r="D33" s="301">
        <v>8</v>
      </c>
      <c r="E33" s="898" t="s">
        <v>290</v>
      </c>
      <c r="F33" s="899"/>
      <c r="G33" s="899"/>
      <c r="H33" s="899"/>
      <c r="I33" s="899"/>
      <c r="J33" s="899"/>
      <c r="K33" s="899"/>
      <c r="L33" s="900"/>
      <c r="M33" s="777" t="s">
        <v>128</v>
      </c>
      <c r="N33" s="778"/>
      <c r="O33" s="275"/>
    </row>
    <row r="34" spans="1:15" ht="27.75" customHeight="1" thickBot="1">
      <c r="A34" s="273"/>
      <c r="B34" s="745" t="s">
        <v>291</v>
      </c>
      <c r="C34" s="746"/>
      <c r="D34" s="302">
        <v>4</v>
      </c>
      <c r="E34" s="747" t="s">
        <v>292</v>
      </c>
      <c r="F34" s="748"/>
      <c r="G34" s="748"/>
      <c r="H34" s="748"/>
      <c r="I34" s="748"/>
      <c r="J34" s="748"/>
      <c r="K34" s="748"/>
      <c r="L34" s="749"/>
      <c r="M34" s="733" t="str">
        <f>IF(D33&gt;=G21,"ＯＫ","職員数不足")</f>
        <v>ＯＫ</v>
      </c>
      <c r="N34" s="734"/>
      <c r="O34" s="275"/>
    </row>
    <row r="35" spans="1:15" ht="24.75" customHeight="1">
      <c r="A35" s="273"/>
      <c r="B35" s="745" t="s">
        <v>293</v>
      </c>
      <c r="C35" s="746"/>
      <c r="D35" s="278">
        <f>J51</f>
        <v>2.6</v>
      </c>
      <c r="E35" s="747" t="s">
        <v>294</v>
      </c>
      <c r="F35" s="748"/>
      <c r="G35" s="748"/>
      <c r="H35" s="748"/>
      <c r="I35" s="748"/>
      <c r="J35" s="748"/>
      <c r="K35" s="748"/>
      <c r="L35" s="749"/>
      <c r="M35" s="750" t="s">
        <v>295</v>
      </c>
      <c r="N35" s="751"/>
      <c r="O35" s="275"/>
    </row>
    <row r="36" spans="1:15" ht="24.75" customHeight="1" thickBot="1">
      <c r="A36" s="273"/>
      <c r="B36" s="728" t="s">
        <v>296</v>
      </c>
      <c r="C36" s="729"/>
      <c r="D36" s="279">
        <f>D33+D35</f>
        <v>10.6</v>
      </c>
      <c r="E36" s="730"/>
      <c r="F36" s="731"/>
      <c r="G36" s="731"/>
      <c r="H36" s="731"/>
      <c r="I36" s="731"/>
      <c r="J36" s="731"/>
      <c r="K36" s="731"/>
      <c r="L36" s="732"/>
      <c r="M36" s="733" t="str">
        <f>IF(E28&lt;=D36,"OK","職員数不足")</f>
        <v>職員数不足</v>
      </c>
      <c r="N36" s="734"/>
      <c r="O36" s="275"/>
    </row>
    <row r="37" spans="1:15" ht="12.75" customHeight="1" thickBot="1">
      <c r="A37" s="273"/>
      <c r="B37" s="238"/>
      <c r="C37" s="238"/>
      <c r="D37" s="238"/>
      <c r="E37" s="274"/>
      <c r="F37" s="274"/>
      <c r="G37" s="274"/>
      <c r="H37" s="274"/>
      <c r="I37" s="274"/>
      <c r="J37" s="274"/>
      <c r="K37" s="274"/>
      <c r="L37" s="274"/>
      <c r="M37" s="280"/>
      <c r="N37" s="275"/>
      <c r="O37" s="275"/>
    </row>
    <row r="38" spans="1:15" ht="13.5" customHeight="1" thickBot="1">
      <c r="A38" s="273"/>
      <c r="B38" s="735" t="s">
        <v>297</v>
      </c>
      <c r="C38" s="736"/>
      <c r="D38" s="736"/>
      <c r="E38" s="736"/>
      <c r="F38" s="736"/>
      <c r="G38" s="736"/>
      <c r="H38" s="736"/>
      <c r="I38" s="736"/>
      <c r="J38" s="736"/>
      <c r="K38" s="736"/>
      <c r="L38" s="737"/>
      <c r="M38" s="274"/>
      <c r="N38" s="275"/>
      <c r="O38" s="275"/>
    </row>
    <row r="39" spans="1:15" ht="27" customHeight="1">
      <c r="A39" s="273"/>
      <c r="B39" s="281"/>
      <c r="C39" s="738" t="s">
        <v>15</v>
      </c>
      <c r="D39" s="739"/>
      <c r="E39" s="740" t="s">
        <v>298</v>
      </c>
      <c r="F39" s="741"/>
      <c r="G39" s="742" t="s">
        <v>299</v>
      </c>
      <c r="H39" s="743"/>
      <c r="I39" s="743"/>
      <c r="J39" s="742" t="s">
        <v>300</v>
      </c>
      <c r="K39" s="743"/>
      <c r="L39" s="744"/>
      <c r="M39" s="274"/>
      <c r="N39" s="275"/>
      <c r="O39" s="275"/>
    </row>
    <row r="40" spans="1:15" ht="11.25" customHeight="1">
      <c r="A40" s="273"/>
      <c r="B40" s="282">
        <v>1</v>
      </c>
      <c r="C40" s="887" t="s">
        <v>312</v>
      </c>
      <c r="D40" s="888"/>
      <c r="E40" s="889">
        <v>7</v>
      </c>
      <c r="F40" s="890"/>
      <c r="G40" s="897">
        <v>15</v>
      </c>
      <c r="H40" s="897"/>
      <c r="I40" s="897"/>
      <c r="J40" s="715">
        <f>E40*G40</f>
        <v>105</v>
      </c>
      <c r="K40" s="715"/>
      <c r="L40" s="716"/>
      <c r="M40" s="274"/>
      <c r="N40" s="275"/>
      <c r="O40" s="275"/>
    </row>
    <row r="41" spans="1:15" ht="11.25" customHeight="1">
      <c r="A41" s="273"/>
      <c r="B41" s="282">
        <v>2</v>
      </c>
      <c r="C41" s="887" t="s">
        <v>313</v>
      </c>
      <c r="D41" s="888"/>
      <c r="E41" s="889">
        <v>6</v>
      </c>
      <c r="F41" s="890"/>
      <c r="G41" s="897">
        <v>20</v>
      </c>
      <c r="H41" s="897"/>
      <c r="I41" s="897"/>
      <c r="J41" s="715">
        <f>E41*G41</f>
        <v>120</v>
      </c>
      <c r="K41" s="715"/>
      <c r="L41" s="716"/>
      <c r="M41" s="274"/>
      <c r="N41" s="275"/>
      <c r="O41" s="275"/>
    </row>
    <row r="42" spans="1:15" ht="11.25" customHeight="1">
      <c r="A42" s="273"/>
      <c r="B42" s="282">
        <v>3</v>
      </c>
      <c r="C42" s="887" t="s">
        <v>314</v>
      </c>
      <c r="D42" s="888"/>
      <c r="E42" s="889">
        <v>5</v>
      </c>
      <c r="F42" s="890"/>
      <c r="G42" s="897">
        <v>18</v>
      </c>
      <c r="H42" s="897"/>
      <c r="I42" s="897"/>
      <c r="J42" s="715">
        <f t="shared" ref="J42:J48" si="0">E42*G42</f>
        <v>90</v>
      </c>
      <c r="K42" s="715"/>
      <c r="L42" s="716"/>
      <c r="M42" s="274"/>
      <c r="N42" s="275"/>
      <c r="O42" s="275"/>
    </row>
    <row r="43" spans="1:15" ht="11.25" customHeight="1">
      <c r="A43" s="273"/>
      <c r="B43" s="282">
        <v>4</v>
      </c>
      <c r="C43" s="887" t="s">
        <v>315</v>
      </c>
      <c r="D43" s="888"/>
      <c r="E43" s="889">
        <v>4</v>
      </c>
      <c r="F43" s="890"/>
      <c r="G43" s="897">
        <v>25</v>
      </c>
      <c r="H43" s="897"/>
      <c r="I43" s="897"/>
      <c r="J43" s="715">
        <f t="shared" si="0"/>
        <v>100</v>
      </c>
      <c r="K43" s="715"/>
      <c r="L43" s="716"/>
      <c r="M43" s="274"/>
      <c r="N43" s="275"/>
      <c r="O43" s="275"/>
    </row>
    <row r="44" spans="1:15" ht="11.25" customHeight="1">
      <c r="A44" s="273"/>
      <c r="B44" s="282">
        <v>5</v>
      </c>
      <c r="C44" s="887"/>
      <c r="D44" s="888"/>
      <c r="E44" s="889"/>
      <c r="F44" s="890"/>
      <c r="G44" s="897"/>
      <c r="H44" s="897"/>
      <c r="I44" s="897"/>
      <c r="J44" s="715">
        <f t="shared" si="0"/>
        <v>0</v>
      </c>
      <c r="K44" s="715"/>
      <c r="L44" s="716"/>
      <c r="M44" s="283"/>
      <c r="N44" s="284"/>
      <c r="O44" s="275"/>
    </row>
    <row r="45" spans="1:15" ht="11.25" customHeight="1">
      <c r="A45" s="273"/>
      <c r="B45" s="282">
        <v>6</v>
      </c>
      <c r="C45" s="887"/>
      <c r="D45" s="888"/>
      <c r="E45" s="889"/>
      <c r="F45" s="890"/>
      <c r="G45" s="897"/>
      <c r="H45" s="897"/>
      <c r="I45" s="897"/>
      <c r="J45" s="715">
        <f t="shared" si="0"/>
        <v>0</v>
      </c>
      <c r="K45" s="715"/>
      <c r="L45" s="716"/>
      <c r="M45" s="283"/>
      <c r="N45" s="284"/>
      <c r="O45" s="275"/>
    </row>
    <row r="46" spans="1:15" ht="11.25" customHeight="1">
      <c r="A46" s="239"/>
      <c r="B46" s="282">
        <v>7</v>
      </c>
      <c r="C46" s="887"/>
      <c r="D46" s="888"/>
      <c r="E46" s="889"/>
      <c r="F46" s="890"/>
      <c r="G46" s="897"/>
      <c r="H46" s="897"/>
      <c r="I46" s="897"/>
      <c r="J46" s="715">
        <f t="shared" si="0"/>
        <v>0</v>
      </c>
      <c r="K46" s="715"/>
      <c r="L46" s="716"/>
      <c r="M46" s="285"/>
      <c r="N46" s="240"/>
      <c r="O46" s="240"/>
    </row>
    <row r="47" spans="1:15" ht="11.25" customHeight="1">
      <c r="A47" s="239"/>
      <c r="B47" s="282">
        <v>8</v>
      </c>
      <c r="C47" s="887"/>
      <c r="D47" s="888"/>
      <c r="E47" s="889"/>
      <c r="F47" s="890"/>
      <c r="G47" s="897"/>
      <c r="H47" s="897"/>
      <c r="I47" s="897"/>
      <c r="J47" s="715">
        <f t="shared" si="0"/>
        <v>0</v>
      </c>
      <c r="K47" s="715"/>
      <c r="L47" s="716"/>
      <c r="M47" s="285"/>
      <c r="N47" s="240"/>
      <c r="O47" s="240"/>
    </row>
    <row r="48" spans="1:15" ht="11.25" customHeight="1">
      <c r="A48" s="239"/>
      <c r="B48" s="282">
        <v>9</v>
      </c>
      <c r="C48" s="887"/>
      <c r="D48" s="888"/>
      <c r="E48" s="889"/>
      <c r="F48" s="890"/>
      <c r="G48" s="891"/>
      <c r="H48" s="892"/>
      <c r="I48" s="893"/>
      <c r="J48" s="715">
        <f t="shared" si="0"/>
        <v>0</v>
      </c>
      <c r="K48" s="715"/>
      <c r="L48" s="716"/>
      <c r="M48" s="240"/>
      <c r="N48" s="240"/>
      <c r="O48" s="240"/>
    </row>
    <row r="49" spans="1:15" ht="11.25" customHeight="1" thickBot="1">
      <c r="A49" s="239"/>
      <c r="B49" s="286">
        <v>10</v>
      </c>
      <c r="C49" s="887"/>
      <c r="D49" s="888"/>
      <c r="E49" s="889"/>
      <c r="F49" s="890"/>
      <c r="G49" s="894"/>
      <c r="H49" s="895"/>
      <c r="I49" s="896"/>
      <c r="J49" s="722">
        <f>E49*G49</f>
        <v>0</v>
      </c>
      <c r="K49" s="723"/>
      <c r="L49" s="724"/>
      <c r="M49" s="240"/>
      <c r="N49" s="240"/>
      <c r="O49" s="240"/>
    </row>
    <row r="50" spans="1:15" ht="14.25" thickTop="1">
      <c r="A50" s="239"/>
      <c r="B50" s="687" t="s">
        <v>14</v>
      </c>
      <c r="C50" s="688"/>
      <c r="D50" s="688"/>
      <c r="E50" s="688"/>
      <c r="F50" s="688"/>
      <c r="G50" s="688"/>
      <c r="H50" s="688"/>
      <c r="I50" s="689"/>
      <c r="J50" s="690">
        <f>SUM(J40:L49)</f>
        <v>415</v>
      </c>
      <c r="K50" s="690"/>
      <c r="L50" s="691"/>
      <c r="M50" s="240"/>
      <c r="N50" s="240"/>
      <c r="O50" s="240"/>
    </row>
    <row r="51" spans="1:15" ht="12" customHeight="1">
      <c r="A51" s="239"/>
      <c r="B51" s="692" t="s">
        <v>301</v>
      </c>
      <c r="C51" s="693"/>
      <c r="D51" s="694"/>
      <c r="E51" s="877">
        <v>160</v>
      </c>
      <c r="F51" s="878"/>
      <c r="G51" s="881" t="s">
        <v>316</v>
      </c>
      <c r="H51" s="882"/>
      <c r="I51" s="883"/>
      <c r="J51" s="704">
        <f>ROUND(J50/E51,1)</f>
        <v>2.6</v>
      </c>
      <c r="K51" s="705"/>
      <c r="L51" s="706"/>
      <c r="M51" s="240"/>
      <c r="N51" s="240"/>
      <c r="O51" s="240"/>
    </row>
    <row r="52" spans="1:15" ht="12" customHeight="1" thickBot="1">
      <c r="A52" s="239"/>
      <c r="B52" s="695"/>
      <c r="C52" s="696"/>
      <c r="D52" s="697"/>
      <c r="E52" s="879"/>
      <c r="F52" s="880"/>
      <c r="G52" s="884"/>
      <c r="H52" s="885"/>
      <c r="I52" s="886"/>
      <c r="J52" s="707"/>
      <c r="K52" s="708"/>
      <c r="L52" s="709"/>
      <c r="M52" s="240"/>
      <c r="N52" s="240"/>
      <c r="O52" s="287"/>
    </row>
    <row r="53" spans="1:15" ht="12" customHeight="1">
      <c r="A53" s="239"/>
      <c r="B53" s="250"/>
      <c r="C53" s="250"/>
      <c r="D53" s="250"/>
      <c r="E53" s="288" t="s">
        <v>303</v>
      </c>
      <c r="F53" s="250"/>
      <c r="G53" s="250"/>
      <c r="H53" s="250"/>
      <c r="I53" s="250"/>
      <c r="J53" s="289"/>
      <c r="K53" s="289"/>
      <c r="L53" s="289"/>
      <c r="M53" s="240"/>
      <c r="N53" s="240"/>
      <c r="O53" s="240"/>
    </row>
    <row r="54" spans="1:15">
      <c r="A54" s="239"/>
      <c r="B54" s="250"/>
      <c r="C54" s="250"/>
      <c r="D54" s="290" t="s">
        <v>304</v>
      </c>
      <c r="E54" s="250"/>
      <c r="F54" s="250"/>
      <c r="G54" s="250"/>
      <c r="H54" s="250"/>
      <c r="I54" s="250"/>
      <c r="J54" s="289"/>
      <c r="K54" s="289"/>
      <c r="L54" s="289"/>
      <c r="M54" s="240"/>
      <c r="N54" s="240"/>
      <c r="O54" s="240"/>
    </row>
    <row r="55" spans="1:15">
      <c r="A55" s="239"/>
      <c r="B55" s="250"/>
      <c r="C55" s="250"/>
      <c r="D55" s="250"/>
      <c r="E55" s="250"/>
      <c r="F55" s="250"/>
      <c r="G55" s="250"/>
      <c r="H55" s="250"/>
      <c r="I55" s="250"/>
      <c r="J55" s="289"/>
      <c r="K55" s="289"/>
      <c r="L55" s="289"/>
      <c r="M55" s="240"/>
      <c r="N55" s="240"/>
      <c r="O55" s="240"/>
    </row>
    <row r="56" spans="1:15">
      <c r="B56" s="303"/>
      <c r="C56" s="303"/>
      <c r="D56" s="303"/>
      <c r="E56" s="303"/>
      <c r="F56" s="303"/>
      <c r="G56" s="303"/>
      <c r="H56" s="303"/>
      <c r="I56" s="303"/>
      <c r="J56" s="303"/>
      <c r="K56" s="303"/>
      <c r="L56" s="303"/>
      <c r="M56" s="303"/>
      <c r="N56" s="303"/>
      <c r="O56" s="303"/>
    </row>
  </sheetData>
  <mergeCells count="138">
    <mergeCell ref="K19:L19"/>
    <mergeCell ref="K20:L20"/>
    <mergeCell ref="K21:L23"/>
    <mergeCell ref="B12:L12"/>
    <mergeCell ref="M13:O13"/>
    <mergeCell ref="M14:O14"/>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 ref="I17:J17"/>
    <mergeCell ref="I13:J13"/>
    <mergeCell ref="I14:J14"/>
    <mergeCell ref="K13:L13"/>
    <mergeCell ref="K14:L14"/>
    <mergeCell ref="K15:L15"/>
    <mergeCell ref="K16:L16"/>
    <mergeCell ref="K17:L17"/>
    <mergeCell ref="G18:H18"/>
    <mergeCell ref="I18:J18"/>
    <mergeCell ref="I21:J23"/>
    <mergeCell ref="E22:F22"/>
    <mergeCell ref="G22:H22"/>
    <mergeCell ref="B21:D21"/>
    <mergeCell ref="G21:H21"/>
    <mergeCell ref="B10:C10"/>
    <mergeCell ref="D10:E10"/>
    <mergeCell ref="F10:H10"/>
    <mergeCell ref="I10:K10"/>
    <mergeCell ref="B13:D14"/>
    <mergeCell ref="E13:F13"/>
    <mergeCell ref="G13:H14"/>
    <mergeCell ref="K18:L18"/>
    <mergeCell ref="E23:F23"/>
    <mergeCell ref="G23:H23"/>
    <mergeCell ref="G19:H19"/>
    <mergeCell ref="I19:J19"/>
    <mergeCell ref="G20:H20"/>
    <mergeCell ref="I20:J20"/>
    <mergeCell ref="B15:B20"/>
    <mergeCell ref="G15:H15"/>
    <mergeCell ref="I15:J15"/>
    <mergeCell ref="G16:H16"/>
    <mergeCell ref="I16:J16"/>
    <mergeCell ref="B30:O30"/>
    <mergeCell ref="B32:L32"/>
    <mergeCell ref="M32:N32"/>
    <mergeCell ref="B33:C33"/>
    <mergeCell ref="E33:L33"/>
    <mergeCell ref="M33:N33"/>
    <mergeCell ref="I26:J26"/>
    <mergeCell ref="C27:D27"/>
    <mergeCell ref="E27:H27"/>
    <mergeCell ref="I27:J27"/>
    <mergeCell ref="B28:D29"/>
    <mergeCell ref="E28:J29"/>
    <mergeCell ref="B24:B27"/>
    <mergeCell ref="E24:H24"/>
    <mergeCell ref="I24:J24"/>
    <mergeCell ref="C25:D25"/>
    <mergeCell ref="E25:H25"/>
    <mergeCell ref="I25:J25"/>
    <mergeCell ref="C26:D26"/>
    <mergeCell ref="E26:H26"/>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s>
  <phoneticPr fontId="6"/>
  <dataValidations count="6">
    <dataValidation imeMode="disabled" allowBlank="1" showInputMessage="1" showErrorMessage="1" sqref="WVT98305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topLeftCell="A34" zoomScaleNormal="100" zoomScaleSheetLayoutView="100" workbookViewId="0">
      <selection activeCell="F9" sqref="F9"/>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9" ht="18" customHeight="1">
      <c r="A1" s="1019" t="s">
        <v>317</v>
      </c>
      <c r="B1" s="1019"/>
      <c r="C1" s="1019"/>
      <c r="D1" s="1019"/>
      <c r="E1" s="1019"/>
      <c r="F1" s="1019"/>
      <c r="G1" s="1020"/>
      <c r="H1" s="1020"/>
      <c r="I1" s="304"/>
    </row>
    <row r="2" spans="1:9" ht="15" customHeight="1" thickBot="1">
      <c r="A2" s="305"/>
      <c r="B2" s="294"/>
      <c r="C2" s="294"/>
      <c r="D2" s="294"/>
      <c r="E2" s="294"/>
      <c r="F2" s="294"/>
      <c r="G2" s="1021" t="s">
        <v>265</v>
      </c>
      <c r="H2" s="1021"/>
      <c r="I2" s="306"/>
    </row>
    <row r="3" spans="1:9" ht="24" customHeight="1">
      <c r="A3" s="239"/>
      <c r="B3" s="307" t="s">
        <v>266</v>
      </c>
      <c r="C3" s="1022"/>
      <c r="D3" s="1023"/>
      <c r="E3" s="1024" t="s">
        <v>267</v>
      </c>
      <c r="F3" s="1025"/>
      <c r="G3" s="1026"/>
      <c r="H3" s="1027"/>
      <c r="I3" s="308"/>
    </row>
    <row r="4" spans="1:9" ht="24" customHeight="1" thickBot="1">
      <c r="A4" s="239"/>
      <c r="B4" s="309" t="s">
        <v>268</v>
      </c>
      <c r="C4" s="1005"/>
      <c r="D4" s="1006"/>
      <c r="E4" s="790" t="s">
        <v>269</v>
      </c>
      <c r="F4" s="791"/>
      <c r="G4" s="1007"/>
      <c r="H4" s="1008"/>
      <c r="I4" s="308"/>
    </row>
    <row r="5" spans="1:9" ht="24" customHeight="1">
      <c r="A5" s="239"/>
      <c r="B5" s="310"/>
      <c r="C5" s="311"/>
      <c r="D5" s="311"/>
      <c r="E5" s="311"/>
      <c r="F5" s="311"/>
      <c r="G5" s="312"/>
      <c r="H5" s="312"/>
      <c r="I5" s="308"/>
    </row>
    <row r="6" spans="1:9" ht="12.75" customHeight="1" thickBot="1">
      <c r="A6" s="239"/>
      <c r="B6" s="1009" t="s">
        <v>375</v>
      </c>
      <c r="C6" s="1009"/>
      <c r="D6" s="1009"/>
      <c r="E6" s="1009"/>
      <c r="F6" s="1009"/>
      <c r="G6" s="1009"/>
      <c r="H6" s="1009"/>
      <c r="I6" s="239"/>
    </row>
    <row r="7" spans="1:9">
      <c r="A7" s="239"/>
      <c r="B7" s="1010" t="s">
        <v>275</v>
      </c>
      <c r="C7" s="1013" t="s">
        <v>318</v>
      </c>
      <c r="D7" s="1013"/>
      <c r="E7" s="1013"/>
      <c r="F7" s="972"/>
      <c r="G7" s="313" t="s">
        <v>319</v>
      </c>
      <c r="H7" s="314" t="s">
        <v>14</v>
      </c>
      <c r="I7" s="239"/>
    </row>
    <row r="8" spans="1:9">
      <c r="A8" s="239"/>
      <c r="B8" s="1011"/>
      <c r="C8" s="315" t="s">
        <v>320</v>
      </c>
      <c r="D8" s="316" t="s">
        <v>321</v>
      </c>
      <c r="E8" s="1014" t="s">
        <v>14</v>
      </c>
      <c r="F8" s="1014"/>
      <c r="G8" s="1015">
        <f>SUM('No1.職員配置状況'!E17:F20)</f>
        <v>0</v>
      </c>
      <c r="H8" s="1017">
        <f>'No1.職員配置状況'!E23</f>
        <v>0</v>
      </c>
      <c r="I8" s="239"/>
    </row>
    <row r="9" spans="1:9" ht="24" customHeight="1" thickBot="1">
      <c r="A9" s="239"/>
      <c r="B9" s="1012"/>
      <c r="C9" s="317"/>
      <c r="D9" s="318"/>
      <c r="E9" s="319">
        <f>C9+D9</f>
        <v>0</v>
      </c>
      <c r="F9" s="320" t="str">
        <f>IF(E9=('No1.職員配置状況'!F15+'No1.職員配置状況'!F16),"OK","園児数の誤り")</f>
        <v>OK</v>
      </c>
      <c r="G9" s="1016"/>
      <c r="H9" s="1018"/>
      <c r="I9" s="239"/>
    </row>
    <row r="10" spans="1:9" ht="48" customHeight="1" thickBot="1">
      <c r="A10" s="239"/>
      <c r="B10" s="984" t="s">
        <v>322</v>
      </c>
      <c r="C10" s="985"/>
      <c r="D10" s="985"/>
      <c r="E10" s="985"/>
      <c r="F10" s="985"/>
      <c r="G10" s="985"/>
      <c r="H10" s="986"/>
      <c r="I10" s="239"/>
    </row>
    <row r="11" spans="1:9">
      <c r="A11" s="239"/>
      <c r="B11" s="987" t="s">
        <v>323</v>
      </c>
      <c r="C11" s="321" t="s">
        <v>324</v>
      </c>
      <c r="D11" s="322" t="s">
        <v>325</v>
      </c>
      <c r="E11" s="990" t="s">
        <v>326</v>
      </c>
      <c r="F11" s="990"/>
      <c r="G11" s="990"/>
      <c r="H11" s="991"/>
      <c r="I11" s="239"/>
    </row>
    <row r="12" spans="1:9" ht="24" customHeight="1">
      <c r="A12" s="239"/>
      <c r="B12" s="988"/>
      <c r="C12" s="323"/>
      <c r="D12" s="324">
        <f>E13+F13+G13+H13</f>
        <v>0</v>
      </c>
      <c r="E12" s="325" t="s">
        <v>327</v>
      </c>
      <c r="F12" s="325" t="s">
        <v>328</v>
      </c>
      <c r="G12" s="325" t="s">
        <v>329</v>
      </c>
      <c r="H12" s="326" t="s">
        <v>330</v>
      </c>
      <c r="I12" s="239"/>
    </row>
    <row r="13" spans="1:9" ht="15" customHeight="1">
      <c r="A13" s="239"/>
      <c r="B13" s="988"/>
      <c r="C13" s="992" t="s">
        <v>331</v>
      </c>
      <c r="D13" s="993"/>
      <c r="E13" s="994"/>
      <c r="F13" s="996"/>
      <c r="G13" s="996"/>
      <c r="H13" s="1000"/>
      <c r="I13" s="239"/>
    </row>
    <row r="14" spans="1:9" ht="15.75" customHeight="1">
      <c r="A14" s="239"/>
      <c r="B14" s="988"/>
      <c r="C14" s="327" t="s">
        <v>332</v>
      </c>
      <c r="D14" s="328" t="s">
        <v>333</v>
      </c>
      <c r="E14" s="995"/>
      <c r="F14" s="997"/>
      <c r="G14" s="998"/>
      <c r="H14" s="1001"/>
      <c r="I14" s="239"/>
    </row>
    <row r="15" spans="1:9" ht="24" customHeight="1" thickBot="1">
      <c r="A15" s="239"/>
      <c r="B15" s="989"/>
      <c r="C15" s="329">
        <f>C12-G13-H13-(E15-D15)</f>
        <v>0</v>
      </c>
      <c r="D15" s="330"/>
      <c r="E15" s="1003">
        <f>E13+F13</f>
        <v>0</v>
      </c>
      <c r="F15" s="1004"/>
      <c r="G15" s="999"/>
      <c r="H15" s="1002"/>
      <c r="I15" s="239"/>
    </row>
    <row r="16" spans="1:9">
      <c r="A16" s="239"/>
      <c r="B16" s="968" t="s">
        <v>334</v>
      </c>
      <c r="C16" s="971" t="s">
        <v>335</v>
      </c>
      <c r="D16" s="972"/>
      <c r="E16" s="973" t="s">
        <v>326</v>
      </c>
      <c r="F16" s="974"/>
      <c r="G16" s="974"/>
      <c r="H16" s="975"/>
      <c r="I16" s="239"/>
    </row>
    <row r="17" spans="1:9" ht="12.75" customHeight="1">
      <c r="A17" s="239"/>
      <c r="B17" s="969"/>
      <c r="C17" s="976">
        <f>E18+G18+H18</f>
        <v>0</v>
      </c>
      <c r="D17" s="977"/>
      <c r="E17" s="980" t="s">
        <v>336</v>
      </c>
      <c r="F17" s="981"/>
      <c r="G17" s="325" t="s">
        <v>337</v>
      </c>
      <c r="H17" s="326" t="s">
        <v>338</v>
      </c>
      <c r="I17" s="239"/>
    </row>
    <row r="18" spans="1:9" ht="24" customHeight="1" thickBot="1">
      <c r="A18" s="239"/>
      <c r="B18" s="970"/>
      <c r="C18" s="978"/>
      <c r="D18" s="979"/>
      <c r="E18" s="982"/>
      <c r="F18" s="983"/>
      <c r="G18" s="330"/>
      <c r="H18" s="331"/>
      <c r="I18" s="239"/>
    </row>
    <row r="19" spans="1:9">
      <c r="A19" s="239"/>
      <c r="B19" s="241"/>
      <c r="C19" s="239"/>
      <c r="D19" s="239"/>
      <c r="E19" s="239"/>
      <c r="F19" s="239"/>
      <c r="G19" s="239"/>
      <c r="H19" s="239"/>
      <c r="I19" s="239"/>
    </row>
    <row r="20" spans="1:9" ht="14.25" thickBot="1">
      <c r="A20" s="239"/>
      <c r="B20" s="863" t="s">
        <v>339</v>
      </c>
      <c r="C20" s="863"/>
      <c r="D20" s="863"/>
      <c r="E20" s="863"/>
      <c r="F20" s="863"/>
      <c r="G20" s="863"/>
      <c r="H20" s="863"/>
      <c r="I20" s="239"/>
    </row>
    <row r="21" spans="1:9" ht="14.25" thickBot="1">
      <c r="A21" s="239"/>
      <c r="B21" s="951" t="s">
        <v>340</v>
      </c>
      <c r="C21" s="952"/>
      <c r="D21" s="951" t="s">
        <v>341</v>
      </c>
      <c r="E21" s="952"/>
      <c r="F21" s="952"/>
      <c r="G21" s="952"/>
      <c r="H21" s="953"/>
      <c r="I21" s="239"/>
    </row>
    <row r="22" spans="1:9" ht="24.75">
      <c r="A22" s="332"/>
      <c r="B22" s="954" t="s">
        <v>332</v>
      </c>
      <c r="C22" s="955"/>
      <c r="D22" s="333" t="s">
        <v>325</v>
      </c>
      <c r="E22" s="334" t="s">
        <v>342</v>
      </c>
      <c r="F22" s="334" t="s">
        <v>343</v>
      </c>
      <c r="G22" s="335" t="s">
        <v>329</v>
      </c>
      <c r="H22" s="336" t="s">
        <v>330</v>
      </c>
      <c r="I22" s="337"/>
    </row>
    <row r="23" spans="1:9" ht="24" customHeight="1" thickBot="1">
      <c r="A23" s="239"/>
      <c r="B23" s="956">
        <f>IF('No1.職員配置状況'!G21&gt;1,('No1.職員配置状況'!G21-2)*100+320,180)</f>
        <v>180</v>
      </c>
      <c r="C23" s="957"/>
      <c r="D23" s="338">
        <f>E23+F23+G23+H23</f>
        <v>0</v>
      </c>
      <c r="E23" s="324">
        <f>SUM('No1.職員配置状況'!E18:F20)*1.98</f>
        <v>0</v>
      </c>
      <c r="F23" s="324">
        <f>'No1.職員配置状況'!F17*1.98</f>
        <v>0</v>
      </c>
      <c r="G23" s="324">
        <f>D9*3.3</f>
        <v>0</v>
      </c>
      <c r="H23" s="339">
        <f>C9*1.65</f>
        <v>0</v>
      </c>
      <c r="I23" s="241"/>
    </row>
    <row r="24" spans="1:9" ht="12.75" customHeight="1">
      <c r="A24" s="239"/>
      <c r="B24" s="958" t="s">
        <v>344</v>
      </c>
      <c r="C24" s="959"/>
      <c r="D24" s="340" t="s">
        <v>344</v>
      </c>
      <c r="E24" s="960" t="s">
        <v>345</v>
      </c>
      <c r="F24" s="962" t="str">
        <f>IF((D12-D15-G13-H13)&gt;=F23,"ＯＫ","面積不足")</f>
        <v>ＯＫ</v>
      </c>
      <c r="G24" s="962" t="str">
        <f>IF(G13&gt;=G23,"ＯＫ","面積不足")</f>
        <v>ＯＫ</v>
      </c>
      <c r="H24" s="964" t="str">
        <f>IF(H13&gt;=H23,"ＯＫ","面積不足")</f>
        <v>ＯＫ</v>
      </c>
      <c r="I24" s="241"/>
    </row>
    <row r="25" spans="1:9" ht="24" customHeight="1" thickBot="1">
      <c r="A25" s="239"/>
      <c r="B25" s="966">
        <f>IF('No1.職員配置状況'!G21&gt;2,('No1.職員配置状況'!G21-3)*80+400,('No1.職員配置状況'!G21-1)*30+330)</f>
        <v>300</v>
      </c>
      <c r="C25" s="967"/>
      <c r="D25" s="341">
        <f>(SUM('No1.職員配置状況'!E18:F20)+'No1.職員配置状況'!F17)*3.3</f>
        <v>0</v>
      </c>
      <c r="E25" s="961"/>
      <c r="F25" s="963"/>
      <c r="G25" s="963"/>
      <c r="H25" s="965"/>
      <c r="I25" s="239"/>
    </row>
    <row r="26" spans="1:9" ht="18" customHeight="1">
      <c r="A26" s="240"/>
      <c r="B26" s="342"/>
      <c r="C26" s="240"/>
      <c r="D26" s="240"/>
      <c r="E26" s="240"/>
      <c r="F26" s="240"/>
      <c r="G26" s="240"/>
      <c r="H26" s="240"/>
      <c r="I26" s="343"/>
    </row>
    <row r="27" spans="1:9" ht="12.75" customHeight="1" thickBot="1">
      <c r="A27" s="239"/>
      <c r="B27" s="344"/>
      <c r="C27" s="344"/>
      <c r="D27" s="345"/>
      <c r="E27" s="346"/>
      <c r="F27" s="344"/>
      <c r="G27" s="344"/>
      <c r="H27" s="344"/>
      <c r="I27" s="239"/>
    </row>
    <row r="28" spans="1:9" ht="14.25" thickBot="1">
      <c r="A28" s="239"/>
      <c r="B28" s="863" t="s">
        <v>346</v>
      </c>
      <c r="C28" s="863"/>
      <c r="D28" s="863"/>
      <c r="E28" s="863"/>
      <c r="F28" s="863"/>
      <c r="G28" s="916" t="s">
        <v>75</v>
      </c>
      <c r="H28" s="933"/>
      <c r="I28" s="239"/>
    </row>
    <row r="29" spans="1:9" ht="27.75" customHeight="1">
      <c r="A29" s="347"/>
      <c r="B29" s="348" t="s">
        <v>347</v>
      </c>
      <c r="C29" s="934" t="s">
        <v>348</v>
      </c>
      <c r="D29" s="935"/>
      <c r="E29" s="936"/>
      <c r="F29" s="349">
        <f>B23</f>
        <v>180</v>
      </c>
      <c r="G29" s="937" t="str">
        <f>IF(F33&lt;=C12,"OK","面積不足")</f>
        <v>面積不足</v>
      </c>
      <c r="H29" s="350" t="s">
        <v>349</v>
      </c>
      <c r="I29" s="347"/>
    </row>
    <row r="30" spans="1:9" ht="20.25" customHeight="1">
      <c r="A30" s="347"/>
      <c r="B30" s="940" t="s">
        <v>350</v>
      </c>
      <c r="C30" s="942" t="s">
        <v>351</v>
      </c>
      <c r="D30" s="943"/>
      <c r="E30" s="944"/>
      <c r="F30" s="351">
        <f>F23</f>
        <v>0</v>
      </c>
      <c r="G30" s="938"/>
      <c r="H30" s="352" t="s">
        <v>352</v>
      </c>
      <c r="I30" s="347"/>
    </row>
    <row r="31" spans="1:9" ht="20.25" customHeight="1">
      <c r="A31" s="347"/>
      <c r="B31" s="941"/>
      <c r="C31" s="945" t="s">
        <v>353</v>
      </c>
      <c r="D31" s="946"/>
      <c r="E31" s="947"/>
      <c r="F31" s="353">
        <f>G23</f>
        <v>0</v>
      </c>
      <c r="G31" s="938"/>
      <c r="H31" s="354" t="str">
        <f>IF(C15&gt;=F29,"ＯＫ","面積不足")</f>
        <v>面積不足</v>
      </c>
      <c r="I31" s="347"/>
    </row>
    <row r="32" spans="1:9" ht="20.25" customHeight="1">
      <c r="A32" s="347"/>
      <c r="B32" s="941"/>
      <c r="C32" s="948" t="s">
        <v>354</v>
      </c>
      <c r="D32" s="949"/>
      <c r="E32" s="950"/>
      <c r="F32" s="355">
        <f>H23</f>
        <v>0</v>
      </c>
      <c r="G32" s="938"/>
      <c r="H32" s="352" t="s">
        <v>355</v>
      </c>
      <c r="I32" s="356"/>
    </row>
    <row r="33" spans="1:9" ht="20.25" customHeight="1" thickBot="1">
      <c r="A33" s="347"/>
      <c r="B33" s="930" t="s">
        <v>356</v>
      </c>
      <c r="C33" s="931"/>
      <c r="D33" s="931"/>
      <c r="E33" s="931"/>
      <c r="F33" s="357">
        <f>SUM(F29:F32)</f>
        <v>180</v>
      </c>
      <c r="G33" s="939"/>
      <c r="H33" s="358" t="str">
        <f>IF(D15&gt;=E23,"ＯＫ","面積不足")</f>
        <v>ＯＫ</v>
      </c>
      <c r="I33" s="359"/>
    </row>
    <row r="34" spans="1:9" ht="15.75" customHeight="1" thickBot="1">
      <c r="A34" s="239"/>
      <c r="B34" s="241"/>
      <c r="C34" s="239"/>
      <c r="D34" s="239"/>
      <c r="E34" s="239"/>
      <c r="F34" s="239"/>
      <c r="G34" s="239"/>
      <c r="H34" s="332"/>
      <c r="I34" s="239"/>
    </row>
    <row r="35" spans="1:9" ht="12.75" customHeight="1" thickBot="1">
      <c r="A35" s="239"/>
      <c r="B35" s="863" t="s">
        <v>357</v>
      </c>
      <c r="C35" s="863"/>
      <c r="D35" s="863"/>
      <c r="E35" s="863"/>
      <c r="F35" s="863"/>
      <c r="G35" s="916" t="s">
        <v>75</v>
      </c>
      <c r="H35" s="917"/>
      <c r="I35" s="239"/>
    </row>
    <row r="36" spans="1:9" ht="20.25" customHeight="1">
      <c r="A36" s="347"/>
      <c r="B36" s="360" t="s">
        <v>358</v>
      </c>
      <c r="C36" s="361" t="s">
        <v>359</v>
      </c>
      <c r="D36" s="361"/>
      <c r="E36" s="362"/>
      <c r="F36" s="918">
        <f>MAX(E37,E38)</f>
        <v>300</v>
      </c>
      <c r="G36" s="921" t="str">
        <f>IF(F40&lt;=C17,"OK","面積不足")</f>
        <v>面積不足</v>
      </c>
      <c r="H36" s="350" t="s">
        <v>349</v>
      </c>
      <c r="I36" s="347"/>
    </row>
    <row r="37" spans="1:9" ht="20.25" customHeight="1">
      <c r="A37" s="347"/>
      <c r="B37" s="924" t="s">
        <v>360</v>
      </c>
      <c r="C37" s="925"/>
      <c r="D37" s="925"/>
      <c r="E37" s="363">
        <f>IF('No1.職員配置状況'!G21&gt;2,('No1.職員配置状況'!G21-3)*80+400,('No1.職員配置状況'!G21-1)*30+330)</f>
        <v>300</v>
      </c>
      <c r="F37" s="919"/>
      <c r="G37" s="922"/>
      <c r="H37" s="352" t="s">
        <v>352</v>
      </c>
      <c r="I37" s="347"/>
    </row>
    <row r="38" spans="1:9" ht="20.25" customHeight="1">
      <c r="A38" s="347"/>
      <c r="B38" s="926" t="s">
        <v>361</v>
      </c>
      <c r="C38" s="927"/>
      <c r="D38" s="927"/>
      <c r="E38" s="364">
        <f>SUM('No1.職員配置状況'!E18:F20)*3.3</f>
        <v>0</v>
      </c>
      <c r="F38" s="920"/>
      <c r="G38" s="922"/>
      <c r="H38" s="354" t="str">
        <f>IF(C17&gt;=(E37+E39),"ＯＫ","面積不足")</f>
        <v>面積不足</v>
      </c>
      <c r="I38" s="347"/>
    </row>
    <row r="39" spans="1:9" ht="20.25" customHeight="1">
      <c r="A39" s="347"/>
      <c r="B39" s="928" t="s">
        <v>362</v>
      </c>
      <c r="C39" s="929"/>
      <c r="D39" s="929"/>
      <c r="E39" s="365">
        <f>'No1.職員配置状況'!F17*3.3</f>
        <v>0</v>
      </c>
      <c r="F39" s="366">
        <f>E39</f>
        <v>0</v>
      </c>
      <c r="G39" s="922"/>
      <c r="H39" s="352" t="s">
        <v>355</v>
      </c>
      <c r="I39" s="347"/>
    </row>
    <row r="40" spans="1:9" ht="20.25" customHeight="1" thickBot="1">
      <c r="A40" s="347"/>
      <c r="B40" s="930" t="s">
        <v>363</v>
      </c>
      <c r="C40" s="931"/>
      <c r="D40" s="931"/>
      <c r="E40" s="932"/>
      <c r="F40" s="357">
        <f>F39+F36</f>
        <v>300</v>
      </c>
      <c r="G40" s="923"/>
      <c r="H40" s="358" t="str">
        <f>IF(C17&gt;=(E38+E39),"ＯＫ","面積不足")</f>
        <v>ＯＫ</v>
      </c>
      <c r="I40" s="347"/>
    </row>
    <row r="41" spans="1:9" ht="15.75" customHeight="1">
      <c r="A41" s="239"/>
      <c r="B41" s="241"/>
      <c r="C41" s="241"/>
      <c r="D41" s="241"/>
      <c r="E41" s="241"/>
      <c r="F41" s="241"/>
      <c r="G41" s="239"/>
      <c r="H41" s="239"/>
      <c r="I41" s="239"/>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10" zoomScaleNormal="100" zoomScaleSheetLayoutView="100" workbookViewId="0">
      <selection activeCell="B10" sqref="B10:H10"/>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8" ht="18" customHeight="1" thickTop="1" thickBot="1">
      <c r="A1" s="1114" t="s">
        <v>364</v>
      </c>
      <c r="B1" s="1114"/>
      <c r="C1" s="1114"/>
      <c r="D1" s="1114"/>
      <c r="E1" s="1114"/>
      <c r="F1" s="1020"/>
      <c r="G1" s="909" t="s">
        <v>305</v>
      </c>
      <c r="H1" s="910"/>
    </row>
    <row r="2" spans="1:8" ht="15" customHeight="1" thickTop="1" thickBot="1">
      <c r="A2" s="291"/>
      <c r="B2" s="367"/>
      <c r="C2" s="367"/>
      <c r="D2" s="367"/>
      <c r="E2" s="367"/>
      <c r="F2" s="367"/>
      <c r="G2" s="1115" t="s">
        <v>265</v>
      </c>
      <c r="H2" s="1115"/>
    </row>
    <row r="3" spans="1:8" ht="24" customHeight="1">
      <c r="B3" s="368" t="s">
        <v>266</v>
      </c>
      <c r="C3" s="1116" t="s">
        <v>365</v>
      </c>
      <c r="D3" s="1117"/>
      <c r="E3" s="1024" t="s">
        <v>267</v>
      </c>
      <c r="F3" s="1025"/>
      <c r="G3" s="1118" t="s">
        <v>307</v>
      </c>
      <c r="H3" s="1119"/>
    </row>
    <row r="4" spans="1:8" ht="24" customHeight="1" thickBot="1">
      <c r="B4" s="369" t="s">
        <v>268</v>
      </c>
      <c r="C4" s="1103" t="s">
        <v>308</v>
      </c>
      <c r="D4" s="1104"/>
      <c r="E4" s="790" t="s">
        <v>269</v>
      </c>
      <c r="F4" s="791"/>
      <c r="G4" s="1105" t="s">
        <v>366</v>
      </c>
      <c r="H4" s="1106"/>
    </row>
    <row r="5" spans="1:8" ht="24" customHeight="1">
      <c r="B5" s="370"/>
      <c r="C5" s="371"/>
      <c r="D5" s="371"/>
      <c r="E5" s="371"/>
      <c r="F5" s="371"/>
      <c r="G5" s="372"/>
      <c r="H5" s="372"/>
    </row>
    <row r="6" spans="1:8" ht="12.75" customHeight="1" thickBot="1">
      <c r="B6" s="1107" t="s">
        <v>375</v>
      </c>
      <c r="C6" s="1107"/>
      <c r="D6" s="1107"/>
      <c r="E6" s="1107"/>
      <c r="F6" s="1107"/>
      <c r="G6" s="1107"/>
      <c r="H6" s="1107"/>
    </row>
    <row r="7" spans="1:8">
      <c r="B7" s="1108" t="s">
        <v>275</v>
      </c>
      <c r="C7" s="1111" t="s">
        <v>318</v>
      </c>
      <c r="D7" s="1111"/>
      <c r="E7" s="1111"/>
      <c r="F7" s="1081"/>
      <c r="G7" s="373" t="s">
        <v>319</v>
      </c>
      <c r="H7" s="374" t="s">
        <v>14</v>
      </c>
    </row>
    <row r="8" spans="1:8">
      <c r="B8" s="1109"/>
      <c r="C8" s="375" t="s">
        <v>320</v>
      </c>
      <c r="D8" s="316" t="s">
        <v>321</v>
      </c>
      <c r="E8" s="1014" t="s">
        <v>14</v>
      </c>
      <c r="F8" s="1014"/>
      <c r="G8" s="1015">
        <f>SUM('No1.職員配置状況（記入例）'!E17:F20)</f>
        <v>61</v>
      </c>
      <c r="H8" s="1017">
        <f>'No1.職員配置状況（記入例）'!E23</f>
        <v>70</v>
      </c>
    </row>
    <row r="9" spans="1:8" ht="24" customHeight="1" thickBot="1">
      <c r="B9" s="1110"/>
      <c r="C9" s="376">
        <v>3</v>
      </c>
      <c r="D9" s="377">
        <v>6</v>
      </c>
      <c r="E9" s="319">
        <f>C9+D9</f>
        <v>9</v>
      </c>
      <c r="F9" s="378" t="str">
        <f>IF(E9=('No1.職員配置状況（記入例）'!F15+'No1.職員配置状況（記入例）'!F16),"OK","園児数の誤り")</f>
        <v>OK</v>
      </c>
      <c r="G9" s="1112"/>
      <c r="H9" s="1113"/>
    </row>
    <row r="10" spans="1:8" ht="48" customHeight="1" thickBot="1">
      <c r="B10" s="1091" t="s">
        <v>322</v>
      </c>
      <c r="C10" s="1092"/>
      <c r="D10" s="1092"/>
      <c r="E10" s="1092"/>
      <c r="F10" s="1092"/>
      <c r="G10" s="1092"/>
      <c r="H10" s="1093"/>
    </row>
    <row r="11" spans="1:8">
      <c r="B11" s="1094" t="s">
        <v>323</v>
      </c>
      <c r="C11" s="379" t="s">
        <v>324</v>
      </c>
      <c r="D11" s="380" t="s">
        <v>325</v>
      </c>
      <c r="E11" s="1097" t="s">
        <v>326</v>
      </c>
      <c r="F11" s="1097"/>
      <c r="G11" s="1097"/>
      <c r="H11" s="1098"/>
    </row>
    <row r="12" spans="1:8" ht="24" customHeight="1">
      <c r="B12" s="1095"/>
      <c r="C12" s="323">
        <v>500</v>
      </c>
      <c r="D12" s="381">
        <f>E13+F13+G13+H13</f>
        <v>230</v>
      </c>
      <c r="E12" s="382" t="s">
        <v>327</v>
      </c>
      <c r="F12" s="382" t="s">
        <v>328</v>
      </c>
      <c r="G12" s="382" t="s">
        <v>329</v>
      </c>
      <c r="H12" s="383" t="s">
        <v>330</v>
      </c>
    </row>
    <row r="13" spans="1:8" ht="15" customHeight="1">
      <c r="B13" s="1095"/>
      <c r="C13" s="1099" t="s">
        <v>331</v>
      </c>
      <c r="D13" s="1100"/>
      <c r="E13" s="994">
        <v>150</v>
      </c>
      <c r="F13" s="996">
        <v>50</v>
      </c>
      <c r="G13" s="996">
        <v>20</v>
      </c>
      <c r="H13" s="1000">
        <v>10</v>
      </c>
    </row>
    <row r="14" spans="1:8" ht="15.75" customHeight="1">
      <c r="B14" s="1095"/>
      <c r="C14" s="384" t="s">
        <v>332</v>
      </c>
      <c r="D14" s="385" t="s">
        <v>333</v>
      </c>
      <c r="E14" s="995"/>
      <c r="F14" s="1101"/>
      <c r="G14" s="998"/>
      <c r="H14" s="1001"/>
    </row>
    <row r="15" spans="1:8" ht="24" customHeight="1" thickBot="1">
      <c r="B15" s="1096"/>
      <c r="C15" s="386">
        <f>C12-G13-H13-(E15-D15)</f>
        <v>420</v>
      </c>
      <c r="D15" s="330">
        <v>150</v>
      </c>
      <c r="E15" s="1102">
        <f>E13+F13</f>
        <v>200</v>
      </c>
      <c r="F15" s="1004"/>
      <c r="G15" s="999"/>
      <c r="H15" s="1002"/>
    </row>
    <row r="16" spans="1:8">
      <c r="B16" s="1077" t="s">
        <v>334</v>
      </c>
      <c r="C16" s="1080" t="s">
        <v>335</v>
      </c>
      <c r="D16" s="1081"/>
      <c r="E16" s="1082" t="s">
        <v>326</v>
      </c>
      <c r="F16" s="974"/>
      <c r="G16" s="1083"/>
      <c r="H16" s="1084"/>
    </row>
    <row r="17" spans="1:8">
      <c r="B17" s="1078"/>
      <c r="C17" s="1085">
        <f>E18+G18+H18</f>
        <v>450</v>
      </c>
      <c r="D17" s="1086"/>
      <c r="E17" s="980" t="s">
        <v>336</v>
      </c>
      <c r="F17" s="981"/>
      <c r="G17" s="325" t="s">
        <v>337</v>
      </c>
      <c r="H17" s="326" t="s">
        <v>338</v>
      </c>
    </row>
    <row r="18" spans="1:8" ht="24" customHeight="1" thickBot="1">
      <c r="B18" s="1079"/>
      <c r="C18" s="1087"/>
      <c r="D18" s="1088"/>
      <c r="E18" s="1089">
        <v>450</v>
      </c>
      <c r="F18" s="1090"/>
      <c r="G18" s="387">
        <v>0</v>
      </c>
      <c r="H18" s="388">
        <v>0</v>
      </c>
    </row>
    <row r="19" spans="1:8">
      <c r="B19" s="389"/>
      <c r="E19" s="239"/>
      <c r="F19" s="239"/>
      <c r="G19" s="239"/>
      <c r="H19" s="239"/>
    </row>
    <row r="20" spans="1:8" ht="14.25" thickBot="1">
      <c r="B20" s="1028" t="s">
        <v>339</v>
      </c>
      <c r="C20" s="1028"/>
      <c r="D20" s="1028"/>
      <c r="E20" s="1028"/>
      <c r="F20" s="1028"/>
      <c r="G20" s="1028"/>
      <c r="H20" s="1028"/>
    </row>
    <row r="21" spans="1:8" ht="14.25" thickBot="1">
      <c r="B21" s="1060" t="s">
        <v>352</v>
      </c>
      <c r="C21" s="1061"/>
      <c r="D21" s="1060" t="s">
        <v>341</v>
      </c>
      <c r="E21" s="1061"/>
      <c r="F21" s="1061"/>
      <c r="G21" s="1061"/>
      <c r="H21" s="1062"/>
    </row>
    <row r="22" spans="1:8" ht="24.75">
      <c r="A22" s="390"/>
      <c r="B22" s="1063" t="s">
        <v>332</v>
      </c>
      <c r="C22" s="1064"/>
      <c r="D22" s="391" t="s">
        <v>325</v>
      </c>
      <c r="E22" s="392" t="s">
        <v>342</v>
      </c>
      <c r="F22" s="392" t="s">
        <v>343</v>
      </c>
      <c r="G22" s="393" t="s">
        <v>329</v>
      </c>
      <c r="H22" s="394" t="s">
        <v>330</v>
      </c>
    </row>
    <row r="23" spans="1:8" ht="24" customHeight="1" thickBot="1">
      <c r="B23" s="1065">
        <f>IF('No1.職員配置状況（記入例）'!G21&gt;1,('No1.職員配置状況（記入例）'!G21-2)*100+320,180)</f>
        <v>420</v>
      </c>
      <c r="C23" s="1066"/>
      <c r="D23" s="395">
        <f>E23+F23+G23+H23</f>
        <v>145.52999999999997</v>
      </c>
      <c r="E23" s="381">
        <f>SUM('No1.職員配置状況（記入例）'!E18:F20)*1.98</f>
        <v>108.9</v>
      </c>
      <c r="F23" s="381">
        <f>'No1.職員配置状況（記入例）'!F17*1.98</f>
        <v>11.879999999999999</v>
      </c>
      <c r="G23" s="381">
        <f>D9*3.3</f>
        <v>19.799999999999997</v>
      </c>
      <c r="H23" s="396">
        <f>C9*1.65</f>
        <v>4.9499999999999993</v>
      </c>
    </row>
    <row r="24" spans="1:8" ht="12.75" customHeight="1">
      <c r="B24" s="1067" t="s">
        <v>344</v>
      </c>
      <c r="C24" s="1068"/>
      <c r="D24" s="397" t="s">
        <v>344</v>
      </c>
      <c r="E24" s="1069" t="s">
        <v>345</v>
      </c>
      <c r="F24" s="1071" t="str">
        <f>IF((D12-D15-G13-H13)&gt;=F23,"ＯＫ","面積不足")</f>
        <v>ＯＫ</v>
      </c>
      <c r="G24" s="1071" t="str">
        <f>IF(G13&gt;=G23,"ＯＫ","面積不足")</f>
        <v>ＯＫ</v>
      </c>
      <c r="H24" s="1073" t="str">
        <f>IF(H13&gt;=H23,"ＯＫ","面積不足")</f>
        <v>ＯＫ</v>
      </c>
    </row>
    <row r="25" spans="1:8" ht="24" customHeight="1" thickBot="1">
      <c r="B25" s="1075">
        <f>IF('No1.職員配置状況（記入例）'!G21&gt;2,('No1.職員配置状況（記入例）'!G21-3)*80+400,('No1.職員配置状況（記入例）'!G21-1)*30+330)</f>
        <v>400</v>
      </c>
      <c r="C25" s="1076"/>
      <c r="D25" s="398">
        <f>(SUM('No1.職員配置状況（記入例）'!E18:F20)+'No1.職員配置状況（記入例）'!F17)*3.3</f>
        <v>201.29999999999998</v>
      </c>
      <c r="E25" s="1070"/>
      <c r="F25" s="1072"/>
      <c r="G25" s="1072"/>
      <c r="H25" s="1074"/>
    </row>
    <row r="26" spans="1:8">
      <c r="A26" s="240"/>
      <c r="B26" s="342"/>
      <c r="C26" s="240"/>
      <c r="D26" s="240"/>
      <c r="E26" s="240"/>
      <c r="F26" s="240"/>
      <c r="G26" s="240"/>
      <c r="H26" s="240"/>
    </row>
    <row r="27" spans="1:8" ht="14.25" thickBot="1">
      <c r="B27" s="399"/>
      <c r="C27" s="399"/>
      <c r="D27" s="400"/>
      <c r="E27" s="401"/>
      <c r="F27" s="399"/>
      <c r="G27" s="399"/>
      <c r="H27" s="399"/>
    </row>
    <row r="28" spans="1:8" ht="14.25" thickBot="1">
      <c r="B28" s="1028" t="s">
        <v>346</v>
      </c>
      <c r="C28" s="1028"/>
      <c r="D28" s="1028"/>
      <c r="E28" s="1028"/>
      <c r="F28" s="1028"/>
      <c r="G28" s="1029" t="s">
        <v>75</v>
      </c>
      <c r="H28" s="1042"/>
    </row>
    <row r="29" spans="1:8" ht="27.75" customHeight="1">
      <c r="A29" s="402"/>
      <c r="B29" s="403" t="s">
        <v>347</v>
      </c>
      <c r="C29" s="1043" t="s">
        <v>348</v>
      </c>
      <c r="D29" s="1044"/>
      <c r="E29" s="1045"/>
      <c r="F29" s="404">
        <f>B23</f>
        <v>420</v>
      </c>
      <c r="G29" s="1046" t="str">
        <f>IF(F33&lt;=C12,"OK","面積不足")</f>
        <v>OK</v>
      </c>
      <c r="H29" s="405" t="s">
        <v>349</v>
      </c>
    </row>
    <row r="30" spans="1:8" ht="20.25" customHeight="1">
      <c r="A30" s="402"/>
      <c r="B30" s="1049" t="s">
        <v>350</v>
      </c>
      <c r="C30" s="1051" t="s">
        <v>351</v>
      </c>
      <c r="D30" s="1052"/>
      <c r="E30" s="1053"/>
      <c r="F30" s="406">
        <f>F23</f>
        <v>11.879999999999999</v>
      </c>
      <c r="G30" s="1047"/>
      <c r="H30" s="407" t="s">
        <v>352</v>
      </c>
    </row>
    <row r="31" spans="1:8" ht="20.25" customHeight="1">
      <c r="A31" s="402"/>
      <c r="B31" s="1050"/>
      <c r="C31" s="1054" t="s">
        <v>353</v>
      </c>
      <c r="D31" s="1055"/>
      <c r="E31" s="1056"/>
      <c r="F31" s="408">
        <f>G23</f>
        <v>19.799999999999997</v>
      </c>
      <c r="G31" s="1047"/>
      <c r="H31" s="409" t="str">
        <f>IF(C15&gt;=F29,"ＯＫ","面積不足")</f>
        <v>ＯＫ</v>
      </c>
    </row>
    <row r="32" spans="1:8" ht="20.25" customHeight="1">
      <c r="A32" s="402"/>
      <c r="B32" s="1050"/>
      <c r="C32" s="1057" t="s">
        <v>354</v>
      </c>
      <c r="D32" s="949"/>
      <c r="E32" s="1058"/>
      <c r="F32" s="410">
        <f>H23</f>
        <v>4.9499999999999993</v>
      </c>
      <c r="G32" s="1047"/>
      <c r="H32" s="407" t="s">
        <v>355</v>
      </c>
    </row>
    <row r="33" spans="1:8" ht="20.25" customHeight="1" thickBot="1">
      <c r="A33" s="402"/>
      <c r="B33" s="1041" t="s">
        <v>356</v>
      </c>
      <c r="C33" s="1059"/>
      <c r="D33" s="931"/>
      <c r="E33" s="1059"/>
      <c r="F33" s="411">
        <f>SUM(F29:F32)</f>
        <v>456.63</v>
      </c>
      <c r="G33" s="1048"/>
      <c r="H33" s="412" t="str">
        <f>IF(D15&gt;=E23,"ＯＫ","面積不足")</f>
        <v>ＯＫ</v>
      </c>
    </row>
    <row r="34" spans="1:8" ht="14.25" thickBot="1">
      <c r="B34" s="389"/>
      <c r="H34" s="390"/>
    </row>
    <row r="35" spans="1:8" ht="12.75" customHeight="1" thickBot="1">
      <c r="B35" s="1028" t="s">
        <v>357</v>
      </c>
      <c r="C35" s="1028"/>
      <c r="D35" s="1028"/>
      <c r="E35" s="1028"/>
      <c r="F35" s="1028"/>
      <c r="G35" s="1029" t="s">
        <v>75</v>
      </c>
      <c r="H35" s="1030"/>
    </row>
    <row r="36" spans="1:8" ht="20.25" customHeight="1">
      <c r="A36" s="402"/>
      <c r="B36" s="413" t="s">
        <v>358</v>
      </c>
      <c r="C36" s="414" t="s">
        <v>359</v>
      </c>
      <c r="D36" s="414"/>
      <c r="E36" s="415"/>
      <c r="F36" s="1031">
        <f>MAX(E37,E38)</f>
        <v>400</v>
      </c>
      <c r="G36" s="1034" t="str">
        <f>IF(F40&lt;=C17,"OK","面積不足")</f>
        <v>OK</v>
      </c>
      <c r="H36" s="405" t="s">
        <v>349</v>
      </c>
    </row>
    <row r="37" spans="1:8" ht="20.25" customHeight="1">
      <c r="A37" s="402"/>
      <c r="B37" s="1036" t="s">
        <v>360</v>
      </c>
      <c r="C37" s="1037"/>
      <c r="D37" s="1037"/>
      <c r="E37" s="416">
        <f>IF('No1.職員配置状況（記入例）'!G21&gt;2,('No1.職員配置状況（記入例）'!G21-3)*80+400,('No1.職員配置状況（記入例）'!G21-1)*30+330)</f>
        <v>400</v>
      </c>
      <c r="F37" s="1032"/>
      <c r="G37" s="1035"/>
      <c r="H37" s="407" t="s">
        <v>352</v>
      </c>
    </row>
    <row r="38" spans="1:8" ht="20.25" customHeight="1">
      <c r="A38" s="402"/>
      <c r="B38" s="1038" t="s">
        <v>361</v>
      </c>
      <c r="C38" s="1039"/>
      <c r="D38" s="1039"/>
      <c r="E38" s="417">
        <f>SUM('No1.職員配置状況（記入例）'!E18:F20)*3.3</f>
        <v>181.5</v>
      </c>
      <c r="F38" s="1033"/>
      <c r="G38" s="1035"/>
      <c r="H38" s="409" t="str">
        <f>IF(C17&gt;=(E37+E39),"ＯＫ","面積不足")</f>
        <v>ＯＫ</v>
      </c>
    </row>
    <row r="39" spans="1:8" ht="20.25" customHeight="1">
      <c r="A39" s="402"/>
      <c r="B39" s="1040" t="s">
        <v>362</v>
      </c>
      <c r="C39" s="929"/>
      <c r="D39" s="929"/>
      <c r="E39" s="365">
        <f>'No1.職員配置状況（記入例）'!F17*3.3</f>
        <v>19.799999999999997</v>
      </c>
      <c r="F39" s="366">
        <f>E39</f>
        <v>19.799999999999997</v>
      </c>
      <c r="G39" s="922"/>
      <c r="H39" s="352" t="s">
        <v>355</v>
      </c>
    </row>
    <row r="40" spans="1:8" ht="20.25" customHeight="1" thickBot="1">
      <c r="A40" s="402"/>
      <c r="B40" s="1041" t="s">
        <v>363</v>
      </c>
      <c r="C40" s="931"/>
      <c r="D40" s="931"/>
      <c r="E40" s="932"/>
      <c r="F40" s="357">
        <f>F39+F36</f>
        <v>419.8</v>
      </c>
      <c r="G40" s="923"/>
      <c r="H40" s="358" t="str">
        <f>IF(C17&gt;=(E38+E39),"ＯＫ","面積不足")</f>
        <v>ＯＫ</v>
      </c>
    </row>
    <row r="41" spans="1:8" ht="15.75" customHeight="1">
      <c r="B41" s="389"/>
      <c r="C41" s="241"/>
      <c r="D41" s="241"/>
      <c r="E41" s="241"/>
      <c r="F41" s="241"/>
      <c r="G41" s="239"/>
      <c r="H41" s="239"/>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78" customWidth="1"/>
    <col min="2" max="2" width="12.125" style="78" customWidth="1"/>
    <col min="3" max="3" width="12.25" style="78" customWidth="1"/>
    <col min="4" max="4" width="17.625" style="78" customWidth="1"/>
    <col min="5" max="5" width="13.875" style="78" customWidth="1"/>
    <col min="6" max="6" width="10.75" style="78" customWidth="1"/>
    <col min="7" max="7" width="12.125" style="78" customWidth="1"/>
    <col min="8" max="8" width="18.25" style="79" customWidth="1"/>
    <col min="9" max="9" width="20" style="78" customWidth="1"/>
    <col min="10" max="16384" width="9" style="78"/>
  </cols>
  <sheetData>
    <row r="1" spans="1:26" s="80" customFormat="1" ht="18.75">
      <c r="A1" s="81" t="s">
        <v>157</v>
      </c>
      <c r="H1" s="111"/>
      <c r="I1" s="113" t="s">
        <v>199</v>
      </c>
    </row>
    <row r="2" spans="1:26" s="80" customFormat="1" ht="12" customHeight="1">
      <c r="A2" s="82"/>
      <c r="H2" s="111"/>
      <c r="I2" s="114"/>
    </row>
    <row r="3" spans="1:26" s="80" customFormat="1" ht="25.5" customHeight="1">
      <c r="A3" s="83" t="s">
        <v>1</v>
      </c>
      <c r="B3" s="1120" t="s">
        <v>137</v>
      </c>
      <c r="C3" s="1121"/>
      <c r="D3" s="535"/>
      <c r="E3" s="99" t="s">
        <v>192</v>
      </c>
      <c r="F3" s="1120" t="s">
        <v>137</v>
      </c>
      <c r="G3" s="1121"/>
      <c r="H3" s="535"/>
      <c r="I3" s="115"/>
      <c r="J3" s="1"/>
    </row>
    <row r="4" spans="1:26" s="80" customFormat="1" ht="17.25">
      <c r="A4" s="84"/>
      <c r="H4" s="111"/>
      <c r="I4" s="114"/>
    </row>
    <row r="5" spans="1:26" s="80" customFormat="1" ht="20.25" customHeight="1">
      <c r="A5" s="85" t="s">
        <v>124</v>
      </c>
      <c r="I5" s="116"/>
    </row>
    <row r="6" spans="1:26" s="80" customFormat="1" ht="17.25" customHeight="1">
      <c r="H6" s="111"/>
    </row>
    <row r="7" spans="1:26" s="80" customFormat="1" ht="36" customHeight="1">
      <c r="A7" s="86" t="s">
        <v>169</v>
      </c>
      <c r="B7" s="86" t="s">
        <v>105</v>
      </c>
      <c r="C7" s="86" t="s">
        <v>44</v>
      </c>
      <c r="D7" s="86" t="s">
        <v>7</v>
      </c>
      <c r="E7" s="86" t="s">
        <v>155</v>
      </c>
      <c r="F7" s="101" t="s">
        <v>18</v>
      </c>
      <c r="G7" s="101" t="s">
        <v>193</v>
      </c>
      <c r="H7" s="86" t="s">
        <v>75</v>
      </c>
      <c r="I7" s="86" t="s">
        <v>160</v>
      </c>
    </row>
    <row r="8" spans="1:26" ht="51.6" customHeight="1">
      <c r="A8" s="1123" t="s">
        <v>194</v>
      </c>
      <c r="B8" s="1123" t="s">
        <v>158</v>
      </c>
      <c r="C8" s="1126"/>
      <c r="D8" s="95" t="s">
        <v>33</v>
      </c>
      <c r="E8" s="95" t="s">
        <v>111</v>
      </c>
      <c r="F8" s="102"/>
      <c r="G8" s="107">
        <f>F8*1.65</f>
        <v>0</v>
      </c>
      <c r="H8" s="1129" t="str">
        <f>IF((G8+G9)&lt;=C8,"適合","最低基準に抵触")</f>
        <v>適合</v>
      </c>
      <c r="I8" s="117"/>
      <c r="J8" s="80" t="s">
        <v>165</v>
      </c>
      <c r="K8" s="80"/>
      <c r="L8" s="80"/>
      <c r="M8" s="80"/>
      <c r="N8" s="80"/>
      <c r="O8" s="80"/>
      <c r="P8" s="80"/>
      <c r="Q8" s="80"/>
      <c r="R8" s="80"/>
      <c r="S8" s="80"/>
      <c r="T8" s="80"/>
      <c r="U8" s="80"/>
      <c r="V8" s="80"/>
      <c r="W8" s="80"/>
      <c r="X8" s="80"/>
      <c r="Y8" s="80"/>
      <c r="Z8" s="80"/>
    </row>
    <row r="9" spans="1:26" ht="51.6" customHeight="1">
      <c r="A9" s="1124"/>
      <c r="B9" s="1124"/>
      <c r="C9" s="1127"/>
      <c r="D9" s="96" t="s">
        <v>195</v>
      </c>
      <c r="E9" s="98" t="s">
        <v>196</v>
      </c>
      <c r="F9" s="103"/>
      <c r="G9" s="108">
        <f>F9*3.3</f>
        <v>0</v>
      </c>
      <c r="H9" s="1130"/>
      <c r="I9" s="118"/>
      <c r="J9" s="80"/>
      <c r="K9" s="80"/>
      <c r="L9" s="80"/>
      <c r="M9" s="80"/>
      <c r="N9" s="80"/>
      <c r="O9" s="80"/>
      <c r="P9" s="80"/>
      <c r="Q9" s="80"/>
      <c r="R9" s="80"/>
      <c r="S9" s="80"/>
      <c r="T9" s="80"/>
      <c r="U9" s="80"/>
      <c r="V9" s="80"/>
      <c r="W9" s="80"/>
      <c r="X9" s="80"/>
      <c r="Y9" s="80"/>
      <c r="Z9" s="80"/>
    </row>
    <row r="10" spans="1:26" ht="25.5" customHeight="1">
      <c r="A10" s="1124"/>
      <c r="B10" s="1125"/>
      <c r="C10" s="1128"/>
      <c r="D10" s="96" t="s">
        <v>14</v>
      </c>
      <c r="E10" s="98"/>
      <c r="F10" s="104">
        <f>F8+F9</f>
        <v>0</v>
      </c>
      <c r="G10" s="108">
        <f>G8+G9</f>
        <v>0</v>
      </c>
      <c r="H10" s="1131"/>
      <c r="I10" s="119"/>
      <c r="J10" s="80"/>
      <c r="K10" s="80"/>
      <c r="L10" s="80"/>
      <c r="M10" s="80"/>
      <c r="N10" s="80"/>
      <c r="O10" s="80"/>
      <c r="P10" s="80"/>
      <c r="Q10" s="80"/>
      <c r="R10" s="80"/>
      <c r="S10" s="80"/>
      <c r="T10" s="80"/>
      <c r="U10" s="80"/>
      <c r="V10" s="80"/>
      <c r="W10" s="80"/>
      <c r="X10" s="80"/>
      <c r="Y10" s="80"/>
      <c r="Z10" s="80"/>
    </row>
    <row r="11" spans="1:26" ht="51" customHeight="1">
      <c r="A11" s="1124"/>
      <c r="B11" s="90" t="s">
        <v>159</v>
      </c>
      <c r="C11" s="93"/>
      <c r="D11" s="97" t="s">
        <v>195</v>
      </c>
      <c r="E11" s="100" t="s">
        <v>196</v>
      </c>
      <c r="F11" s="105"/>
      <c r="G11" s="109">
        <f>F11*3.3</f>
        <v>0</v>
      </c>
      <c r="H11" s="112" t="str">
        <f>IF(G11&lt;=C11,"適合","最低基準に抵触")</f>
        <v>適合</v>
      </c>
      <c r="I11" s="120"/>
      <c r="J11" s="80"/>
      <c r="K11" s="80"/>
      <c r="L11" s="80"/>
      <c r="M11" s="80"/>
      <c r="N11" s="80"/>
      <c r="O11" s="80"/>
      <c r="P11" s="80"/>
      <c r="Q11" s="80"/>
      <c r="R11" s="80"/>
      <c r="S11" s="80"/>
      <c r="T11" s="80"/>
      <c r="U11" s="80"/>
      <c r="V11" s="80"/>
      <c r="W11" s="80"/>
      <c r="X11" s="80"/>
      <c r="Y11" s="80"/>
      <c r="Z11" s="80"/>
    </row>
    <row r="12" spans="1:26" ht="20.25" customHeight="1">
      <c r="A12" s="87" t="s">
        <v>14</v>
      </c>
      <c r="B12" s="87"/>
      <c r="C12" s="94">
        <f>C8+C11</f>
        <v>0</v>
      </c>
      <c r="D12" s="98"/>
      <c r="E12" s="98"/>
      <c r="F12" s="106">
        <f>F10+F11</f>
        <v>0</v>
      </c>
      <c r="G12" s="110">
        <f>G10+G11</f>
        <v>0</v>
      </c>
      <c r="H12" s="87"/>
      <c r="I12" s="121"/>
      <c r="J12" s="80"/>
      <c r="K12" s="80"/>
      <c r="L12" s="80"/>
      <c r="M12" s="80"/>
      <c r="N12" s="80"/>
      <c r="O12" s="80"/>
      <c r="P12" s="80"/>
      <c r="Q12" s="80"/>
      <c r="R12" s="80"/>
      <c r="S12" s="80"/>
      <c r="T12" s="80"/>
      <c r="U12" s="80"/>
      <c r="V12" s="80"/>
      <c r="W12" s="80"/>
      <c r="X12" s="80"/>
      <c r="Y12" s="80"/>
      <c r="Z12" s="80"/>
    </row>
    <row r="13" spans="1:26" ht="15" customHeight="1">
      <c r="A13" s="80"/>
      <c r="B13" s="80"/>
      <c r="C13" s="80"/>
      <c r="D13" s="80"/>
      <c r="E13" s="80"/>
      <c r="F13" s="80"/>
      <c r="G13" s="80"/>
      <c r="H13" s="111"/>
      <c r="I13" s="80"/>
      <c r="J13" s="80"/>
      <c r="K13" s="80"/>
      <c r="L13" s="80"/>
      <c r="M13" s="80"/>
      <c r="N13" s="80"/>
      <c r="O13" s="80"/>
      <c r="P13" s="80"/>
      <c r="Q13" s="80"/>
      <c r="R13" s="80"/>
      <c r="S13" s="80"/>
      <c r="T13" s="80"/>
      <c r="U13" s="80"/>
      <c r="V13" s="80"/>
      <c r="W13" s="80"/>
      <c r="X13" s="80"/>
      <c r="Y13" s="80"/>
      <c r="Z13" s="80"/>
    </row>
    <row r="14" spans="1:26" ht="20.45" customHeight="1">
      <c r="A14" s="88" t="s">
        <v>197</v>
      </c>
      <c r="B14" s="13"/>
      <c r="C14" s="13"/>
      <c r="D14" s="13"/>
      <c r="E14" s="13"/>
      <c r="F14" s="13"/>
      <c r="G14" s="13"/>
      <c r="H14" s="13"/>
      <c r="I14" s="13"/>
      <c r="J14" s="80"/>
      <c r="K14" s="80"/>
      <c r="L14" s="80"/>
      <c r="M14" s="80"/>
      <c r="N14" s="80"/>
      <c r="O14" s="80"/>
      <c r="P14" s="80"/>
      <c r="Q14" s="80"/>
      <c r="R14" s="80"/>
      <c r="S14" s="80"/>
      <c r="T14" s="80"/>
      <c r="U14" s="80"/>
      <c r="V14" s="80"/>
      <c r="W14" s="80"/>
      <c r="X14" s="80"/>
      <c r="Y14" s="80"/>
      <c r="Z14" s="80"/>
    </row>
    <row r="15" spans="1:26" ht="20.100000000000001" customHeight="1">
      <c r="A15" s="89" t="s">
        <v>156</v>
      </c>
      <c r="B15" s="91"/>
      <c r="C15" s="91"/>
      <c r="D15" s="91"/>
      <c r="E15" s="91"/>
      <c r="F15" s="91"/>
      <c r="G15" s="91"/>
      <c r="H15" s="91"/>
      <c r="I15" s="91"/>
      <c r="J15" s="80"/>
      <c r="K15" s="80"/>
      <c r="L15" s="80"/>
      <c r="M15" s="80"/>
      <c r="N15" s="80"/>
      <c r="O15" s="80"/>
      <c r="P15" s="80"/>
      <c r="Q15" s="80"/>
      <c r="R15" s="80"/>
      <c r="S15" s="80"/>
      <c r="T15" s="80"/>
      <c r="U15" s="80"/>
      <c r="V15" s="80"/>
      <c r="W15" s="80"/>
      <c r="X15" s="80"/>
      <c r="Y15" s="80"/>
      <c r="Z15" s="80"/>
    </row>
    <row r="16" spans="1:26" ht="20.100000000000001" customHeight="1">
      <c r="A16" s="88" t="s">
        <v>198</v>
      </c>
      <c r="B16" s="92"/>
      <c r="C16" s="92"/>
      <c r="D16" s="92"/>
      <c r="E16" s="92"/>
      <c r="F16" s="92"/>
      <c r="G16" s="92"/>
      <c r="H16" s="111"/>
      <c r="I16" s="92"/>
      <c r="J16" s="80"/>
      <c r="K16" s="80"/>
      <c r="L16" s="80"/>
      <c r="M16" s="80"/>
      <c r="N16" s="80"/>
      <c r="O16" s="80"/>
      <c r="P16" s="80"/>
      <c r="Q16" s="80"/>
      <c r="R16" s="80"/>
      <c r="S16" s="80"/>
      <c r="T16" s="80"/>
      <c r="U16" s="80"/>
      <c r="V16" s="80"/>
      <c r="W16" s="80"/>
      <c r="X16" s="80"/>
      <c r="Y16" s="80"/>
      <c r="Z16" s="80"/>
    </row>
    <row r="17" spans="1:26" ht="39.950000000000003" customHeight="1">
      <c r="A17" s="1122" t="s">
        <v>95</v>
      </c>
      <c r="B17" s="1122"/>
      <c r="C17" s="1122"/>
      <c r="D17" s="1122"/>
      <c r="E17" s="1122"/>
      <c r="F17" s="1122"/>
      <c r="G17" s="1122"/>
      <c r="H17" s="1122"/>
      <c r="I17" s="1122"/>
      <c r="J17" s="80"/>
      <c r="K17" s="80"/>
      <c r="L17" s="80"/>
      <c r="M17" s="80"/>
      <c r="N17" s="80"/>
      <c r="O17" s="80"/>
      <c r="P17" s="80"/>
      <c r="Q17" s="80"/>
      <c r="R17" s="80"/>
      <c r="S17" s="80"/>
      <c r="T17" s="80"/>
      <c r="U17" s="80"/>
      <c r="V17" s="80"/>
      <c r="W17" s="80"/>
      <c r="X17" s="80"/>
      <c r="Y17" s="80"/>
      <c r="Z17" s="80"/>
    </row>
    <row r="18" spans="1:26" s="80" customFormat="1" ht="20.100000000000001" customHeight="1">
      <c r="H18" s="111"/>
    </row>
    <row r="19" spans="1:26" s="80" customFormat="1" ht="20.100000000000001" customHeight="1">
      <c r="H19" s="111"/>
    </row>
    <row r="20" spans="1:26" s="80" customFormat="1" ht="20.100000000000001" customHeight="1">
      <c r="H20" s="111"/>
    </row>
    <row r="21" spans="1:26" s="80" customFormat="1" ht="39.950000000000003" customHeight="1">
      <c r="H21" s="111"/>
    </row>
    <row r="22" spans="1:26" s="80" customFormat="1">
      <c r="H22" s="111"/>
    </row>
    <row r="23" spans="1:26" s="80" customFormat="1">
      <c r="H23" s="111"/>
    </row>
    <row r="24" spans="1:26" s="80" customFormat="1">
      <c r="H24" s="111"/>
    </row>
    <row r="25" spans="1:26" s="80" customFormat="1">
      <c r="H25" s="111"/>
    </row>
    <row r="26" spans="1:26" s="80" customFormat="1">
      <c r="H26" s="111"/>
    </row>
    <row r="27" spans="1:26" s="80" customFormat="1">
      <c r="H27" s="111"/>
    </row>
    <row r="28" spans="1:26" s="80" customFormat="1">
      <c r="H28" s="111"/>
    </row>
    <row r="29" spans="1:26" s="80" customFormat="1">
      <c r="H29" s="111"/>
    </row>
    <row r="30" spans="1:26" s="80" customFormat="1">
      <c r="H30" s="111"/>
    </row>
    <row r="31" spans="1:26" s="80" customFormat="1">
      <c r="H31" s="111"/>
    </row>
    <row r="32" spans="1:26" s="80" customFormat="1">
      <c r="H32" s="111"/>
    </row>
    <row r="33" spans="8:8" s="80" customFormat="1">
      <c r="H33" s="111"/>
    </row>
    <row r="34" spans="8:8" s="80" customFormat="1">
      <c r="H34" s="111"/>
    </row>
    <row r="35" spans="8:8" s="80" customFormat="1">
      <c r="H35" s="111"/>
    </row>
    <row r="36" spans="8:8" s="80" customFormat="1">
      <c r="H36" s="111"/>
    </row>
    <row r="37" spans="8:8" s="80" customFormat="1">
      <c r="H37" s="111"/>
    </row>
    <row r="38" spans="8:8" s="80" customFormat="1">
      <c r="H38" s="111"/>
    </row>
    <row r="39" spans="8:8" s="80" customFormat="1">
      <c r="H39" s="111"/>
    </row>
    <row r="40" spans="8:8" s="80" customFormat="1">
      <c r="H40" s="111"/>
    </row>
    <row r="41" spans="8:8" s="80" customFormat="1">
      <c r="H41" s="111"/>
    </row>
    <row r="42" spans="8:8" s="80" customFormat="1">
      <c r="H42" s="111"/>
    </row>
    <row r="43" spans="8:8" s="80" customFormat="1">
      <c r="H43" s="111"/>
    </row>
    <row r="44" spans="8:8" s="80" customFormat="1">
      <c r="H44" s="111"/>
    </row>
    <row r="45" spans="8:8" s="80" customFormat="1">
      <c r="H45" s="111"/>
    </row>
    <row r="46" spans="8:8" s="80" customFormat="1">
      <c r="H46" s="111"/>
    </row>
    <row r="47" spans="8:8" s="80" customFormat="1">
      <c r="H47" s="111"/>
    </row>
    <row r="48" spans="8:8" s="80" customFormat="1">
      <c r="H48" s="111"/>
    </row>
    <row r="49" spans="8:8" s="80" customFormat="1">
      <c r="H49" s="111"/>
    </row>
    <row r="50" spans="8:8" s="80" customFormat="1">
      <c r="H50" s="111"/>
    </row>
    <row r="51" spans="8:8" s="80" customFormat="1">
      <c r="H51" s="111"/>
    </row>
    <row r="52" spans="8:8" s="80" customFormat="1">
      <c r="H52" s="111"/>
    </row>
    <row r="53" spans="8:8" s="80" customFormat="1">
      <c r="H53" s="111"/>
    </row>
    <row r="54" spans="8:8" s="80" customFormat="1">
      <c r="H54" s="111"/>
    </row>
    <row r="55" spans="8:8" s="80" customFormat="1">
      <c r="H55" s="111"/>
    </row>
    <row r="56" spans="8:8" s="80" customFormat="1">
      <c r="H56" s="111"/>
    </row>
    <row r="57" spans="8:8" s="80" customFormat="1">
      <c r="H57" s="111"/>
    </row>
    <row r="58" spans="8:8" s="80" customFormat="1">
      <c r="H58" s="111"/>
    </row>
    <row r="59" spans="8:8" s="80" customFormat="1">
      <c r="H59" s="111"/>
    </row>
    <row r="60" spans="8:8" s="80" customFormat="1">
      <c r="H60" s="111"/>
    </row>
    <row r="61" spans="8:8" s="80" customFormat="1">
      <c r="H61" s="111"/>
    </row>
    <row r="62" spans="8:8" s="80" customFormat="1">
      <c r="H62" s="111"/>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78" customWidth="1"/>
    <col min="2" max="2" width="3.625" style="78" customWidth="1"/>
    <col min="3" max="3" width="14.375" style="78" customWidth="1"/>
    <col min="4" max="4" width="7.625" style="78" customWidth="1"/>
    <col min="5" max="6" width="8.125" style="78" customWidth="1"/>
    <col min="7" max="7" width="10.75" style="78" customWidth="1"/>
    <col min="8" max="8" width="11.5" style="78" customWidth="1"/>
    <col min="9" max="12" width="4.625" style="78" customWidth="1"/>
    <col min="13" max="16384" width="9" style="78"/>
  </cols>
  <sheetData>
    <row r="1" spans="1:13" ht="22.7" customHeight="1">
      <c r="A1" s="125" t="s">
        <v>123</v>
      </c>
      <c r="B1" s="125"/>
      <c r="C1" s="125"/>
      <c r="D1" s="125"/>
      <c r="E1" s="125"/>
      <c r="F1" s="125"/>
      <c r="G1" s="125"/>
      <c r="H1" s="1167" t="str">
        <f>'1'!H1</f>
        <v>【幼保連携型認定こども園／令和７年度】</v>
      </c>
      <c r="I1" s="1168"/>
      <c r="J1" s="1168"/>
      <c r="K1" s="1168"/>
      <c r="L1" s="1168"/>
    </row>
    <row r="2" spans="1:13" ht="22.7" customHeight="1">
      <c r="A2" s="126"/>
      <c r="B2" s="126"/>
      <c r="C2" s="126"/>
      <c r="D2" s="126"/>
      <c r="E2" s="126"/>
      <c r="F2" s="126"/>
      <c r="G2" s="126"/>
      <c r="H2" s="126"/>
      <c r="I2" s="126"/>
      <c r="J2" s="126"/>
      <c r="K2" s="182"/>
      <c r="L2" s="182"/>
    </row>
    <row r="3" spans="1:13" ht="22.7" customHeight="1">
      <c r="A3" s="126"/>
      <c r="B3" s="1169" t="s">
        <v>1</v>
      </c>
      <c r="C3" s="1170"/>
      <c r="D3" s="1171" t="str">
        <f>IF('1'!F4="","",'1'!F4)</f>
        <v/>
      </c>
      <c r="E3" s="531"/>
      <c r="F3" s="532"/>
      <c r="G3" s="165" t="s">
        <v>151</v>
      </c>
      <c r="H3" s="1172" t="str">
        <f>IF('1'!F5="","",'1'!F5)</f>
        <v/>
      </c>
      <c r="I3" s="531"/>
      <c r="J3" s="532"/>
      <c r="K3" s="142"/>
      <c r="L3" s="142"/>
    </row>
    <row r="4" spans="1:13" ht="22.7" customHeight="1">
      <c r="A4" s="126"/>
      <c r="B4" s="132"/>
      <c r="C4" s="142"/>
      <c r="D4" s="132"/>
      <c r="E4" s="142"/>
      <c r="F4" s="142"/>
      <c r="G4" s="142"/>
      <c r="H4" s="142"/>
      <c r="I4" s="175"/>
      <c r="J4" s="175"/>
      <c r="K4" s="175"/>
      <c r="L4" s="175"/>
    </row>
    <row r="5" spans="1:13" ht="22.7" customHeight="1">
      <c r="A5" s="126"/>
      <c r="B5" s="133" t="s">
        <v>164</v>
      </c>
      <c r="C5" s="133"/>
      <c r="D5" s="133"/>
      <c r="E5" s="133"/>
      <c r="F5" s="133"/>
      <c r="G5" s="133"/>
      <c r="H5" s="133"/>
      <c r="I5" s="133"/>
      <c r="J5" s="133"/>
      <c r="K5" s="133"/>
      <c r="L5" s="184"/>
    </row>
    <row r="6" spans="1:13" ht="22.7" customHeight="1">
      <c r="A6" s="126"/>
      <c r="B6" s="132"/>
      <c r="C6" s="142"/>
      <c r="D6" s="132"/>
      <c r="E6" s="142"/>
      <c r="F6" s="142"/>
      <c r="G6" s="142"/>
      <c r="H6" s="142"/>
      <c r="I6" s="175"/>
      <c r="J6" s="175"/>
      <c r="K6" s="175"/>
      <c r="L6" s="175"/>
    </row>
    <row r="7" spans="1:13" ht="22.7" customHeight="1">
      <c r="A7" s="80"/>
      <c r="B7" s="1143" t="s">
        <v>43</v>
      </c>
      <c r="C7" s="1143"/>
      <c r="D7" s="1173" t="s">
        <v>19</v>
      </c>
      <c r="E7" s="1173"/>
      <c r="F7" s="1173" t="s">
        <v>125</v>
      </c>
      <c r="G7" s="1173"/>
      <c r="H7" s="1174" t="s">
        <v>14</v>
      </c>
      <c r="I7" s="1174"/>
      <c r="J7" s="80"/>
      <c r="K7" s="80"/>
      <c r="L7" s="80"/>
    </row>
    <row r="8" spans="1:13" s="122" customFormat="1" ht="22.7" customHeight="1">
      <c r="A8" s="127"/>
      <c r="B8" s="1143"/>
      <c r="C8" s="1143"/>
      <c r="D8" s="1161"/>
      <c r="E8" s="1161"/>
      <c r="F8" s="1161"/>
      <c r="G8" s="1161"/>
      <c r="H8" s="1162">
        <f>D8+F8</f>
        <v>0</v>
      </c>
      <c r="I8" s="1162"/>
      <c r="J8" s="127"/>
      <c r="K8" s="127"/>
      <c r="L8" s="127"/>
      <c r="M8" s="186" t="s">
        <v>165</v>
      </c>
    </row>
    <row r="9" spans="1:13" s="123" customFormat="1" ht="22.7" customHeight="1">
      <c r="A9" s="128"/>
      <c r="B9" s="134"/>
      <c r="C9" s="134"/>
      <c r="D9" s="134"/>
      <c r="E9" s="134"/>
      <c r="F9" s="145"/>
      <c r="G9" s="145"/>
      <c r="H9" s="171"/>
      <c r="I9" s="171"/>
      <c r="J9" s="171"/>
      <c r="K9" s="183"/>
      <c r="L9" s="183"/>
    </row>
    <row r="10" spans="1:13" ht="22.7" customHeight="1">
      <c r="A10" s="80"/>
      <c r="B10" s="1163" t="s">
        <v>162</v>
      </c>
      <c r="C10" s="1164"/>
      <c r="D10" s="1164"/>
      <c r="E10" s="1164"/>
      <c r="F10" s="1164"/>
      <c r="G10" s="1164"/>
      <c r="H10" s="1165"/>
      <c r="I10" s="176"/>
      <c r="J10" s="176"/>
      <c r="K10" s="176"/>
      <c r="L10" s="80"/>
    </row>
    <row r="11" spans="1:13" s="122" customFormat="1" ht="22.7" customHeight="1">
      <c r="A11" s="127"/>
      <c r="B11" s="1144" t="s">
        <v>127</v>
      </c>
      <c r="C11" s="1144"/>
      <c r="D11" s="1144"/>
      <c r="E11" s="1166" t="s">
        <v>97</v>
      </c>
      <c r="F11" s="1147"/>
      <c r="G11" s="1145" t="s">
        <v>128</v>
      </c>
      <c r="H11" s="1147" t="s">
        <v>129</v>
      </c>
      <c r="I11" s="177"/>
      <c r="J11" s="181"/>
      <c r="K11" s="127"/>
      <c r="L11" s="127"/>
    </row>
    <row r="12" spans="1:13" ht="22.7" customHeight="1">
      <c r="A12" s="80"/>
      <c r="B12" s="1144"/>
      <c r="C12" s="1144"/>
      <c r="D12" s="1144"/>
      <c r="E12" s="155" t="s">
        <v>19</v>
      </c>
      <c r="F12" s="155" t="s">
        <v>125</v>
      </c>
      <c r="G12" s="1146"/>
      <c r="H12" s="1148"/>
      <c r="I12" s="134"/>
      <c r="J12" s="80"/>
      <c r="K12" s="80"/>
      <c r="L12" s="80"/>
    </row>
    <row r="13" spans="1:13" ht="22.7" customHeight="1">
      <c r="A13" s="80"/>
      <c r="B13" s="1149" t="s">
        <v>152</v>
      </c>
      <c r="C13" s="143" t="s">
        <v>62</v>
      </c>
      <c r="D13" s="151">
        <v>3</v>
      </c>
      <c r="E13" s="156"/>
      <c r="F13" s="162"/>
      <c r="G13" s="166"/>
      <c r="H13" s="172">
        <f>ROUNDDOWN(F13/D13,1)</f>
        <v>0</v>
      </c>
      <c r="I13" s="178"/>
      <c r="J13" s="80"/>
      <c r="K13" s="80"/>
      <c r="L13" s="80"/>
    </row>
    <row r="14" spans="1:13" ht="22.7" customHeight="1">
      <c r="A14" s="80"/>
      <c r="B14" s="1150"/>
      <c r="C14" s="143" t="s">
        <v>130</v>
      </c>
      <c r="D14" s="151">
        <v>6</v>
      </c>
      <c r="E14" s="156"/>
      <c r="F14" s="163"/>
      <c r="G14" s="166"/>
      <c r="H14" s="173">
        <f>ROUNDDOWN(F14/D14,1)</f>
        <v>0</v>
      </c>
      <c r="I14" s="178"/>
      <c r="J14" s="80"/>
      <c r="K14" s="80"/>
      <c r="L14" s="80"/>
    </row>
    <row r="15" spans="1:13" ht="22.7" customHeight="1">
      <c r="A15" s="80"/>
      <c r="B15" s="1150"/>
      <c r="C15" s="143" t="s">
        <v>131</v>
      </c>
      <c r="D15" s="151">
        <v>6</v>
      </c>
      <c r="E15" s="157"/>
      <c r="F15" s="163"/>
      <c r="G15" s="166"/>
      <c r="H15" s="172">
        <f>ROUNDDOWN((E15+F15)/D15,1)</f>
        <v>0</v>
      </c>
      <c r="I15" s="178"/>
      <c r="J15" s="80"/>
      <c r="K15" s="80"/>
      <c r="L15" s="80"/>
    </row>
    <row r="16" spans="1:13" ht="22.7" customHeight="1">
      <c r="A16" s="80"/>
      <c r="B16" s="1150"/>
      <c r="C16" s="143" t="s">
        <v>132</v>
      </c>
      <c r="D16" s="151">
        <v>20</v>
      </c>
      <c r="E16" s="158"/>
      <c r="F16" s="163"/>
      <c r="G16" s="167"/>
      <c r="H16" s="172">
        <f>ROUNDDOWN((E16+F16)/D16,1)</f>
        <v>0</v>
      </c>
      <c r="I16" s="179" t="s">
        <v>133</v>
      </c>
      <c r="J16" s="179"/>
      <c r="K16" s="179"/>
      <c r="L16" s="179"/>
    </row>
    <row r="17" spans="1:12" ht="22.7" customHeight="1">
      <c r="A17" s="80"/>
      <c r="B17" s="1150"/>
      <c r="C17" s="144" t="s">
        <v>134</v>
      </c>
      <c r="D17" s="152">
        <v>30</v>
      </c>
      <c r="E17" s="158"/>
      <c r="F17" s="163"/>
      <c r="G17" s="167"/>
      <c r="H17" s="173">
        <f>ROUNDDOWN((E17+F17)/D17,1)</f>
        <v>0</v>
      </c>
      <c r="I17" s="179"/>
      <c r="J17" s="179"/>
      <c r="K17" s="179"/>
      <c r="L17" s="179"/>
    </row>
    <row r="18" spans="1:12" ht="22.7" customHeight="1">
      <c r="A18" s="80"/>
      <c r="B18" s="1151"/>
      <c r="C18" s="143" t="s">
        <v>135</v>
      </c>
      <c r="D18" s="151">
        <v>30</v>
      </c>
      <c r="E18" s="159"/>
      <c r="F18" s="164"/>
      <c r="G18" s="167"/>
      <c r="H18" s="173">
        <f>ROUNDDOWN((E18+F18)/D18,1)</f>
        <v>0</v>
      </c>
      <c r="I18" s="180">
        <f>SUM(H13:H18)</f>
        <v>0</v>
      </c>
      <c r="J18" s="179"/>
      <c r="K18" s="179"/>
      <c r="L18" s="179"/>
    </row>
    <row r="19" spans="1:12" ht="22.7" customHeight="1">
      <c r="A19" s="80"/>
      <c r="B19" s="1154" t="s">
        <v>163</v>
      </c>
      <c r="C19" s="1155"/>
      <c r="D19" s="1156"/>
      <c r="E19" s="160">
        <f>SUM(E15:E18)</f>
        <v>0</v>
      </c>
      <c r="F19" s="160">
        <f>SUM(F13:F18)</f>
        <v>0</v>
      </c>
      <c r="G19" s="168">
        <f>SUM(G16:G18)</f>
        <v>0</v>
      </c>
      <c r="H19" s="1152" t="s">
        <v>101</v>
      </c>
      <c r="I19" s="179"/>
      <c r="J19" s="180"/>
      <c r="K19" s="179"/>
      <c r="L19" s="179"/>
    </row>
    <row r="20" spans="1:12" ht="22.7" customHeight="1">
      <c r="A20" s="80"/>
      <c r="B20" s="135"/>
      <c r="C20" s="146"/>
      <c r="D20" s="153"/>
      <c r="E20" s="1157" t="s">
        <v>30</v>
      </c>
      <c r="F20" s="1158"/>
      <c r="G20" s="169" t="s">
        <v>136</v>
      </c>
      <c r="H20" s="1153"/>
      <c r="I20" s="179"/>
      <c r="J20" s="179"/>
      <c r="K20" s="179"/>
      <c r="L20" s="179"/>
    </row>
    <row r="21" spans="1:12" ht="22.7" customHeight="1">
      <c r="A21" s="80"/>
      <c r="B21" s="136"/>
      <c r="C21" s="147"/>
      <c r="D21" s="154"/>
      <c r="E21" s="1159">
        <f>E19+F19</f>
        <v>0</v>
      </c>
      <c r="F21" s="1159"/>
      <c r="G21" s="170">
        <f>ROUNDUP((E21-F13-F14-F15)/35,0)</f>
        <v>0</v>
      </c>
      <c r="H21" s="174">
        <f>ROUNDUP(SUM(H13:H18),0)</f>
        <v>0</v>
      </c>
      <c r="I21" s="179"/>
      <c r="J21" s="179"/>
      <c r="K21" s="179"/>
      <c r="L21" s="179"/>
    </row>
    <row r="22" spans="1:12" s="124" customFormat="1" ht="33.75" customHeight="1">
      <c r="A22" s="129"/>
      <c r="B22" s="1160" t="s">
        <v>154</v>
      </c>
      <c r="C22" s="1139"/>
      <c r="D22" s="1139"/>
      <c r="E22" s="1139"/>
      <c r="F22" s="1139"/>
      <c r="G22" s="1139"/>
      <c r="H22" s="1139"/>
      <c r="I22" s="1139"/>
      <c r="J22" s="1139"/>
      <c r="K22" s="1139"/>
      <c r="L22" s="1139"/>
    </row>
    <row r="23" spans="1:12" s="124" customFormat="1" ht="14.25" customHeight="1">
      <c r="A23" s="129"/>
      <c r="B23" s="137"/>
      <c r="C23" s="141"/>
      <c r="D23" s="141"/>
      <c r="E23" s="141"/>
      <c r="F23" s="141"/>
      <c r="G23" s="141"/>
      <c r="H23" s="141"/>
      <c r="I23" s="141"/>
      <c r="J23" s="141"/>
      <c r="K23" s="141"/>
      <c r="L23" s="141"/>
    </row>
    <row r="24" spans="1:12" s="124" customFormat="1" ht="17.25" customHeight="1">
      <c r="A24" s="130"/>
      <c r="B24" s="138" t="s">
        <v>140</v>
      </c>
      <c r="C24" s="148"/>
      <c r="D24" s="148"/>
      <c r="E24" s="161"/>
      <c r="F24" s="161"/>
      <c r="G24" s="161"/>
      <c r="H24" s="161"/>
      <c r="I24" s="161"/>
      <c r="J24" s="161"/>
      <c r="K24" s="161"/>
      <c r="L24" s="185"/>
    </row>
    <row r="25" spans="1:12" ht="30.75" customHeight="1">
      <c r="A25" s="131"/>
      <c r="B25" s="1138" t="s">
        <v>153</v>
      </c>
      <c r="C25" s="1139"/>
      <c r="D25" s="1139"/>
      <c r="E25" s="1139"/>
      <c r="F25" s="1139"/>
      <c r="G25" s="1139"/>
      <c r="H25" s="1139"/>
      <c r="I25" s="1139"/>
      <c r="J25" s="1139"/>
      <c r="K25" s="1139"/>
      <c r="L25" s="1139"/>
    </row>
    <row r="26" spans="1:12">
      <c r="A26" s="131"/>
      <c r="B26" s="139"/>
      <c r="C26" s="139"/>
      <c r="D26" s="139"/>
      <c r="E26" s="139"/>
      <c r="F26" s="139"/>
      <c r="G26" s="139"/>
      <c r="H26" s="139"/>
      <c r="I26" s="139"/>
      <c r="J26" s="139"/>
      <c r="K26" s="139"/>
      <c r="L26" s="139"/>
    </row>
    <row r="27" spans="1:12" ht="19.5" customHeight="1">
      <c r="A27" s="131"/>
      <c r="B27" s="1140" t="s">
        <v>0</v>
      </c>
      <c r="C27" s="1141"/>
      <c r="D27" s="1141"/>
      <c r="E27" s="1141"/>
      <c r="F27" s="1141"/>
      <c r="G27" s="1141"/>
      <c r="H27" s="1141"/>
      <c r="I27" s="1141"/>
      <c r="J27" s="1141"/>
      <c r="K27" s="1141"/>
      <c r="L27" s="1142"/>
    </row>
    <row r="28" spans="1:12" ht="13.7" customHeight="1">
      <c r="A28" s="131"/>
      <c r="B28" s="140"/>
      <c r="C28" s="149"/>
      <c r="D28" s="131"/>
      <c r="E28" s="131"/>
      <c r="F28" s="131"/>
      <c r="G28" s="131"/>
      <c r="H28" s="131"/>
      <c r="I28" s="131"/>
      <c r="J28" s="131"/>
      <c r="K28" s="131"/>
      <c r="L28" s="131"/>
    </row>
    <row r="29" spans="1:12" ht="18" customHeight="1">
      <c r="A29" s="131"/>
      <c r="B29" s="1132" t="s">
        <v>126</v>
      </c>
      <c r="C29" s="1133"/>
      <c r="D29" s="1133"/>
      <c r="E29" s="1133"/>
      <c r="F29" s="1133"/>
      <c r="G29" s="1133"/>
      <c r="H29" s="1133"/>
      <c r="I29" s="1133"/>
      <c r="J29" s="1133"/>
      <c r="K29" s="1133"/>
      <c r="L29" s="1134"/>
    </row>
    <row r="30" spans="1:12" ht="18" customHeight="1">
      <c r="A30" s="131"/>
      <c r="B30" s="1135"/>
      <c r="C30" s="1136"/>
      <c r="D30" s="1136"/>
      <c r="E30" s="1136"/>
      <c r="F30" s="1136"/>
      <c r="G30" s="1136"/>
      <c r="H30" s="1136"/>
      <c r="I30" s="1136"/>
      <c r="J30" s="1136"/>
      <c r="K30" s="1136"/>
      <c r="L30" s="1137"/>
    </row>
    <row r="31" spans="1:12" ht="13.7" customHeight="1">
      <c r="A31" s="131"/>
      <c r="B31" s="139"/>
      <c r="C31" s="139"/>
      <c r="D31" s="139"/>
      <c r="E31" s="139"/>
      <c r="F31" s="139"/>
      <c r="G31" s="139"/>
      <c r="H31" s="139"/>
      <c r="I31" s="139"/>
      <c r="J31" s="139"/>
      <c r="K31" s="139"/>
      <c r="L31" s="139"/>
    </row>
    <row r="32" spans="1:12" ht="18.75" customHeight="1">
      <c r="A32" s="131"/>
      <c r="B32" s="1132" t="s">
        <v>141</v>
      </c>
      <c r="C32" s="1133"/>
      <c r="D32" s="1133"/>
      <c r="E32" s="1133"/>
      <c r="F32" s="1133"/>
      <c r="G32" s="1133"/>
      <c r="H32" s="1133"/>
      <c r="I32" s="1133"/>
      <c r="J32" s="1133"/>
      <c r="K32" s="1133"/>
      <c r="L32" s="1134"/>
    </row>
    <row r="33" spans="1:12" ht="18.75" customHeight="1">
      <c r="A33" s="131"/>
      <c r="B33" s="1135"/>
      <c r="C33" s="1136"/>
      <c r="D33" s="1136"/>
      <c r="E33" s="1136"/>
      <c r="F33" s="1136"/>
      <c r="G33" s="1136"/>
      <c r="H33" s="1136"/>
      <c r="I33" s="1136"/>
      <c r="J33" s="1136"/>
      <c r="K33" s="1136"/>
      <c r="L33" s="1137"/>
    </row>
    <row r="34" spans="1:12" ht="13.7" customHeight="1">
      <c r="A34" s="131"/>
      <c r="B34" s="139"/>
      <c r="C34" s="139"/>
      <c r="D34" s="139"/>
      <c r="E34" s="139"/>
      <c r="F34" s="139"/>
      <c r="G34" s="139"/>
      <c r="H34" s="139"/>
      <c r="I34" s="139"/>
      <c r="J34" s="139"/>
      <c r="K34" s="139"/>
      <c r="L34" s="139"/>
    </row>
    <row r="35" spans="1:12">
      <c r="A35" s="131"/>
      <c r="B35" s="1138" t="s">
        <v>35</v>
      </c>
      <c r="C35" s="1139"/>
      <c r="D35" s="1139"/>
      <c r="E35" s="1139"/>
      <c r="F35" s="1139"/>
      <c r="G35" s="1139"/>
      <c r="H35" s="1139"/>
      <c r="I35" s="1139"/>
      <c r="J35" s="1139"/>
      <c r="K35" s="1139"/>
      <c r="L35" s="1139"/>
    </row>
    <row r="36" spans="1:12">
      <c r="A36" s="131"/>
      <c r="B36" s="1139"/>
      <c r="C36" s="1139"/>
      <c r="D36" s="1139"/>
      <c r="E36" s="1139"/>
      <c r="F36" s="1139"/>
      <c r="G36" s="1139"/>
      <c r="H36" s="1139"/>
      <c r="I36" s="1139"/>
      <c r="J36" s="1139"/>
      <c r="K36" s="1139"/>
      <c r="L36" s="1139"/>
    </row>
    <row r="37" spans="1:12">
      <c r="A37" s="131"/>
      <c r="B37" s="131"/>
      <c r="C37" s="131"/>
      <c r="D37" s="131"/>
      <c r="E37" s="131"/>
      <c r="F37" s="131"/>
      <c r="G37" s="131"/>
      <c r="H37" s="131"/>
      <c r="I37" s="131"/>
      <c r="J37" s="131"/>
      <c r="K37" s="131"/>
      <c r="L37" s="131"/>
    </row>
    <row r="38" spans="1:12">
      <c r="C38" s="150"/>
    </row>
  </sheetData>
  <mergeCells count="27">
    <mergeCell ref="F8:G8"/>
    <mergeCell ref="H8:I8"/>
    <mergeCell ref="B10:H10"/>
    <mergeCell ref="E11:F11"/>
    <mergeCell ref="H1:L1"/>
    <mergeCell ref="B3:C3"/>
    <mergeCell ref="D3:F3"/>
    <mergeCell ref="H3:J3"/>
    <mergeCell ref="D7:E7"/>
    <mergeCell ref="F7:G7"/>
    <mergeCell ref="H7:I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3</vt:lpstr>
      <vt:lpstr>2</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2025-08-18T02:53:28Z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