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796" firstSheet="1" activeTab="1"/>
  </bookViews>
  <sheets>
    <sheet name="付表３－２" sheetId="27" state="hidden" r:id="rId1"/>
    <sheet name="【記入例】勤務形態一覧表（児童発達支援・放課後デイサービス）" sheetId="1" r:id="rId2"/>
    <sheet name="勤務形態一覧表（汎用）" sheetId="60" r:id="rId3"/>
    <sheet name="勤務形態一覧表（児童発達支援・放課後デイサービス）" sheetId="109" r:id="rId4"/>
    <sheet name="勤務形態一覧表（児発・放デイ（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児童発達支援・放課後等デイサービス">選択肢!$B$26:$K$26</definedName>
    <definedName name="児童発達支援・主として重症心身障害児を対象とする場合">選択肢!$B$27:$K$27</definedName>
    <definedName name="児童発達支援・児童発達支援センターであるもの">選択肢!$B$28:$L$28</definedName>
    <definedName name="居宅訪問型児童発達支援">選択肢!$B$30:$K$30</definedName>
    <definedName name="保育所等訪問支援">選択肢!$B$29:$K$29</definedName>
    <definedName name="福祉型障害児入所施設">選択肢!$B$31:$K$31</definedName>
    <definedName name="医療型障害児入所施設">選択肢!$B$32:$K$32</definedName>
    <definedName name="療養介護">選択肢!$B$6:$K$6</definedName>
    <definedName name="Roman_06">#REF!</definedName>
    <definedName name="就労移行支援">選択肢!$B$19:$K$19</definedName>
    <definedName name="居宅介護">選択肢!$B$2:$K$2</definedName>
    <definedName name="KK_06">#REF!</definedName>
    <definedName name="Roman_01">#REF!</definedName>
    <definedName name="重度訪問介護">選択肢!$B$3:$K$3</definedName>
    <definedName name="同行援護">選択肢!$B$4:$K$4</definedName>
    <definedName name="行動援護">選択肢!$B$5:$K$5</definedName>
    <definedName name="table_06">#REF!</definedName>
    <definedName name="roman33">#REF!</definedName>
    <definedName name="tebie33">#REF!</definedName>
    <definedName name="共同生活援助・日中サービス支援型">選択肢!$B$14:$K$14</definedName>
    <definedName name="短期入所・空床利用型">選択肢!$B$9:$K$9</definedName>
    <definedName name="生活介護">選択肢!$B$7:$K$7</definedName>
    <definedName name="認定指定就労移行支援">選択肢!$B$20:$K$20</definedName>
    <definedName name="就労定着支援">選択肢!$B$23:$K$23</definedName>
    <definedName name="短期入所・併設型">選択肢!$B$8:$K$8</definedName>
    <definedName name="重度障害者等包括支援">選択肢!$B$11:$K$11</definedName>
    <definedName name="短期入所・単独型">選択肢!$B$10:$K$10</definedName>
    <definedName name="生活訓練">選択肢!$B$17:$K$17</definedName>
    <definedName name="機能訓練">選択肢!$B$16:$J$16</definedName>
    <definedName name="Avrg">#REF!</definedName>
    <definedName name="teble">#REF!</definedName>
    <definedName name="就労選択支援">選択肢!$B$18:$K$18</definedName>
    <definedName name="就労継続支援Ａ型・B型">選択肢!$B$21:$K$21</definedName>
    <definedName name="自立生活援助">選択肢!$B$24:$K$24</definedName>
    <definedName name="共同生活援助・介護サービス包括型">選択肢!$B$12:$K$12</definedName>
    <definedName name="共同生活援助・外部サービス利用型">選択肢!$B$13:$K$13</definedName>
    <definedName name="障害者支援施設">選択肢!$B$15:$L$15</definedName>
    <definedName name="serv_">#REF!</definedName>
    <definedName name="一般相談支援事業">選択肢!$B$22:$K$22</definedName>
    <definedName name="特定相談支援・障害児相談支援">選択肢!$B$25:$K$25</definedName>
    <definedName name="_kk06">#REF!</definedName>
    <definedName name="roman_09">#REF!</definedName>
    <definedName name="___kk06">#REF!</definedName>
    <definedName name="Roman2_3">#REF!</definedName>
    <definedName name="_kk29">#REF!</definedName>
    <definedName name="___kk29">#REF!</definedName>
    <definedName name="__kk06">#REF!</definedName>
    <definedName name="roman7_1">#REF!</definedName>
    <definedName name="tapi2">#REF!</definedName>
    <definedName name="avrg1">#REF!</definedName>
    <definedName name="kk_04">#REF!</definedName>
    <definedName name="__kk29">#REF!</definedName>
    <definedName name="Roman_03">#REF!</definedName>
    <definedName name="jiritu">#REF!</definedName>
    <definedName name="Roman_04">#REF!</definedName>
    <definedName name="KK_03">#REF!</definedName>
    <definedName name="servo1">#REF!</definedName>
    <definedName name="共同生活援助">選択肢!$B$12:$K$12</definedName>
    <definedName name="kk_07">#REF!</definedName>
    <definedName name="ｔａｂｉｅ＿04">#REF!</definedName>
    <definedName name="tebiroo">#REF!</definedName>
    <definedName name="KK2_3">#REF!</definedName>
    <definedName name="roman_11">#REF!</definedName>
    <definedName name="roman11">#REF!</definedName>
    <definedName name="Roman2_1">#REF!</definedName>
    <definedName name="roman31">#REF!</definedName>
    <definedName name="roman4_3">#REF!</definedName>
    <definedName name="tebie08">#REF!</definedName>
    <definedName name="roman77">#REF!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就労継続支援Ａ型">選択肢!$B$21:$K$21</definedName>
    <definedName name="居宅介護・重度訪問介護・同行援護・行動援護">選択肢!$B$2:$J$2</definedName>
    <definedName name="就労継続支援Ｂ型">選択肢!$B$21:$K$21</definedName>
    <definedName name="利用日数記入例">#REF!</definedName>
    <definedName name="_xlnm._FilterDatabase" localSheetId="1" hidden="1">'【記入例】勤務形態一覧表（児童発達支援・放課後デイサービス）'!$AK$5:$AK$6</definedName>
    <definedName name="_xlnm.Print_Area" localSheetId="1">'【記入例】勤務形態一覧表（児童発達支援・放課後デイサービス）'!$A$1:$AN$76</definedName>
    <definedName name="_xlnm.Print_Area" localSheetId="2">'勤務形態一覧表（汎用）'!$A$1:$AN$64</definedName>
    <definedName name="_xlnm._FilterDatabase" localSheetId="3" hidden="1">'勤務形態一覧表（児童発達支援・放課後デイサービス）'!$AK$5:$AK$6</definedName>
    <definedName name="_xlnm.Print_Area" localSheetId="3">'勤務形態一覧表（児童発達支援・放課後デイサービス）'!$A$1:$AN$76</definedName>
    <definedName name="_xlnm.Print_Area" localSheetId="4">'勤務形態一覧表（児発・放デイ（主として重症心身障害児））'!$A$1:$AN$74</definedName>
    <definedName name="_xlnm.Print_Area" localSheetId="5">'勤務形態一覧表（児童発達支援センター）'!$A$1:$AN$81</definedName>
    <definedName name="_xlnm.Print_Area" localSheetId="6">'勤務形態一覧表（居宅訪問型児童発達支援）'!$A$1:$AN$73</definedName>
    <definedName name="_xlnm.Print_Area" localSheetId="7">'勤務形態一覧表（保育所等訪問支援）'!$A$1:$AN$73</definedName>
    <definedName name="_xlnm.Print_Area" localSheetId="8">'勤務形態一覧表（福祉型障害児入所施設）'!$A$1:$AN$87</definedName>
    <definedName name="_xlnm.Print_Area" localSheetId="9">'勤務形態一覧表（医療型障害児入所施設）'!$A$1:$AN$81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<sst xmlns="http://schemas.openxmlformats.org/spreadsheetml/2006/main" xmlns:r="http://schemas.openxmlformats.org/officeDocument/2006/relationships" count="270" uniqueCount="270">
  <si>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2"/>
  </si>
  <si>
    <t>フリガナ</t>
  </si>
  <si>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</si>
  <si>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</si>
  <si>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就労選択支援員</t>
    <rPh sb="0" eb="2">
      <t>シュウロウ</t>
    </rPh>
    <rPh sb="2" eb="4">
      <t>センタク</t>
    </rPh>
    <rPh sb="4" eb="7">
      <t>シエンイン</t>
    </rPh>
    <phoneticPr fontId="4"/>
  </si>
  <si>
    <t>電話番号</t>
    <rPh sb="0" eb="2">
      <t>デンワ</t>
    </rPh>
    <rPh sb="2" eb="4">
      <t>バンゴウ</t>
    </rPh>
    <phoneticPr fontId="22"/>
  </si>
  <si>
    <t>従業者の職種・員数</t>
    <rPh sb="0" eb="3">
      <t>ジュウギョウシャ</t>
    </rPh>
    <rPh sb="4" eb="6">
      <t>ショクシュ</t>
    </rPh>
    <rPh sb="7" eb="9">
      <t>インズウ</t>
    </rPh>
    <phoneticPr fontId="2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</si>
  <si>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2"/>
  </si>
  <si>
    <t>県</t>
    <rPh sb="0" eb="1">
      <t>ケン</t>
    </rPh>
    <phoneticPr fontId="22"/>
  </si>
  <si>
    <t>常勤（人）</t>
    <rPh sb="0" eb="2">
      <t>ジョウキン</t>
    </rPh>
    <rPh sb="3" eb="4">
      <t>ヒト</t>
    </rPh>
    <phoneticPr fontId="22"/>
  </si>
  <si>
    <t>（郵便番号　　　　　－　　　　　）</t>
  </si>
  <si>
    <t>（郵便番号　　　　　－　　　　　）</t>
    <rPh sb="1" eb="3">
      <t>ユウビン</t>
    </rPh>
    <rPh sb="3" eb="5">
      <t>バンゴウ</t>
    </rPh>
    <phoneticPr fontId="22"/>
  </si>
  <si>
    <t>施</t>
    <rPh sb="0" eb="1">
      <t>ホドコ</t>
    </rPh>
    <phoneticPr fontId="22"/>
  </si>
  <si>
    <t>同行援護</t>
    <rPh sb="0" eb="2">
      <t>ドウコウ</t>
    </rPh>
    <rPh sb="2" eb="4">
      <t>エンゴ</t>
    </rPh>
    <phoneticPr fontId="4"/>
  </si>
  <si>
    <t>受付番号</t>
    <rPh sb="0" eb="2">
      <t>ウケツケ</t>
    </rPh>
    <rPh sb="2" eb="4">
      <t>バンゴウ</t>
    </rPh>
    <phoneticPr fontId="22"/>
  </si>
  <si>
    <t>名　　称</t>
    <rPh sb="0" eb="1">
      <t>メイ</t>
    </rPh>
    <rPh sb="3" eb="4">
      <t>ショウ</t>
    </rPh>
    <phoneticPr fontId="22"/>
  </si>
  <si>
    <t>管理責任者</t>
    <rPh sb="0" eb="2">
      <t>カンリ</t>
    </rPh>
    <rPh sb="2" eb="5">
      <t>セキニンシャ</t>
    </rPh>
    <phoneticPr fontId="22"/>
  </si>
  <si>
    <t>所在地</t>
    <rPh sb="0" eb="3">
      <t>ショザイチ</t>
    </rPh>
    <phoneticPr fontId="22"/>
  </si>
  <si>
    <t>設</t>
    <rPh sb="0" eb="1">
      <t>セツ</t>
    </rPh>
    <phoneticPr fontId="22"/>
  </si>
  <si>
    <t>一体的に管理運営する
他の事業所</t>
    <rPh sb="0" eb="3">
      <t>イッタイテキ</t>
    </rPh>
    <rPh sb="4" eb="6">
      <t>カンリ</t>
    </rPh>
    <rPh sb="6" eb="8">
      <t>ウンエイ</t>
    </rPh>
    <rPh sb="11" eb="12">
      <t>タ</t>
    </rPh>
    <rPh sb="13" eb="16">
      <t>ジギョウショ</t>
    </rPh>
    <phoneticPr fontId="22"/>
  </si>
  <si>
    <t>看護職員</t>
    <rPh sb="0" eb="2">
      <t>カンゴ</t>
    </rPh>
    <rPh sb="2" eb="4">
      <t>ショクイン</t>
    </rPh>
    <phoneticPr fontId="22"/>
  </si>
  <si>
    <t>郡・市</t>
    <rPh sb="0" eb="1">
      <t>グン</t>
    </rPh>
    <rPh sb="2" eb="3">
      <t>シ</t>
    </rPh>
    <phoneticPr fontId="22"/>
  </si>
  <si>
    <t>保育士</t>
    <rPh sb="0" eb="3">
      <t>ホイクシ</t>
    </rPh>
    <phoneticPr fontId="4"/>
  </si>
  <si>
    <t>前年度の平均
実利用者数（人）</t>
  </si>
  <si>
    <t>内部障害</t>
    <rPh sb="0" eb="2">
      <t>ナイブ</t>
    </rPh>
    <rPh sb="2" eb="4">
      <t>ショウガイ</t>
    </rPh>
    <phoneticPr fontId="22"/>
  </si>
  <si>
    <t>精神障害者</t>
    <rPh sb="0" eb="2">
      <t>セイシン</t>
    </rPh>
    <rPh sb="2" eb="5">
      <t>ショウガイシャ</t>
    </rPh>
    <phoneticPr fontId="22"/>
  </si>
  <si>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</si>
  <si>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連 絡 先</t>
    <rPh sb="0" eb="1">
      <t>レン</t>
    </rPh>
    <rPh sb="2" eb="3">
      <t>ラク</t>
    </rPh>
    <rPh sb="4" eb="5">
      <t>サキ</t>
    </rPh>
    <phoneticPr fontId="22"/>
  </si>
  <si>
    <t>４未満</t>
    <rPh sb="1" eb="3">
      <t>ミマン</t>
    </rPh>
    <phoneticPr fontId="22"/>
  </si>
  <si>
    <t>相談支援専門員</t>
    <rPh sb="0" eb="7">
      <t>ソウダンシエンセンモンイン</t>
    </rPh>
    <phoneticPr fontId="4"/>
  </si>
  <si>
    <t>ＦＡＸ番号</t>
    <rPh sb="3" eb="5">
      <t>バンゴウ</t>
    </rPh>
    <phoneticPr fontId="2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</si>
  <si>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</si>
  <si>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第　　条第　　項第　　号</t>
    <rPh sb="0" eb="1">
      <t>ダイ</t>
    </rPh>
    <rPh sb="3" eb="4">
      <t>ジョウ</t>
    </rPh>
    <rPh sb="4" eb="5">
      <t>ダイ</t>
    </rPh>
    <rPh sb="7" eb="8">
      <t>コウ</t>
    </rPh>
    <rPh sb="8" eb="9">
      <t>ダイ</t>
    </rPh>
    <rPh sb="11" eb="12">
      <t>ゴウ</t>
    </rPh>
    <phoneticPr fontId="22"/>
  </si>
  <si>
    <t>夜間支援従事者</t>
    <rPh sb="0" eb="7">
      <t>ヤカンシエンジュウジシャ</t>
    </rPh>
    <phoneticPr fontId="4"/>
  </si>
  <si>
    <t>サービス</t>
  </si>
  <si>
    <t>特定無し</t>
    <rPh sb="0" eb="2">
      <t>トクテイ</t>
    </rPh>
    <rPh sb="2" eb="3">
      <t>ム</t>
    </rPh>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</si>
  <si>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2"/>
  </si>
  <si>
    <t>住 所</t>
    <rPh sb="0" eb="1">
      <t>ジュウ</t>
    </rPh>
    <rPh sb="2" eb="3">
      <t>トコロ</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</si>
  <si>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</si>
  <si>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氏　名</t>
    <rPh sb="0" eb="1">
      <t>シ</t>
    </rPh>
    <rPh sb="2" eb="3">
      <t>メイ</t>
    </rPh>
    <phoneticPr fontId="22"/>
  </si>
  <si>
    <t>その他職員</t>
    <rPh sb="2" eb="3">
      <t>タ</t>
    </rPh>
    <rPh sb="3" eb="5">
      <t>ショクイン</t>
    </rPh>
    <phoneticPr fontId="4"/>
  </si>
  <si>
    <t>名　称</t>
    <rPh sb="0" eb="1">
      <t>メイ</t>
    </rPh>
    <rPh sb="2" eb="3">
      <t>ショウ</t>
    </rPh>
    <phoneticPr fontId="22"/>
  </si>
  <si>
    <t>医　師</t>
    <rPh sb="0" eb="1">
      <t>イ</t>
    </rPh>
    <rPh sb="2" eb="3">
      <t>シ</t>
    </rPh>
    <phoneticPr fontId="22"/>
  </si>
  <si>
    <t>理学療法士</t>
    <rPh sb="0" eb="2">
      <t>リガク</t>
    </rPh>
    <rPh sb="2" eb="5">
      <t>リョウホウシ</t>
    </rPh>
    <phoneticPr fontId="22"/>
  </si>
  <si>
    <t>非常勤（人）</t>
    <rPh sb="0" eb="3">
      <t>ヒジョウキン</t>
    </rPh>
    <rPh sb="4" eb="5">
      <t>ヒト</t>
    </rPh>
    <phoneticPr fontId="22"/>
  </si>
  <si>
    <t>サービス管理責任者</t>
    <rPh sb="4" eb="6">
      <t>カンリ</t>
    </rPh>
    <rPh sb="6" eb="9">
      <t>セキニンシャ</t>
    </rPh>
    <phoneticPr fontId="22"/>
  </si>
  <si>
    <t>作業療法士</t>
    <rPh sb="0" eb="2">
      <t>サギョウ</t>
    </rPh>
    <rPh sb="2" eb="5">
      <t>リョウホウシ</t>
    </rPh>
    <phoneticPr fontId="22"/>
  </si>
  <si>
    <t>基準上の必要人数（人）</t>
    <rPh sb="0" eb="2">
      <t>キジュン</t>
    </rPh>
    <rPh sb="2" eb="3">
      <t>ジョウ</t>
    </rPh>
    <rPh sb="4" eb="6">
      <t>ヒツヨウ</t>
    </rPh>
    <rPh sb="6" eb="8">
      <t>ニンズウ</t>
    </rPh>
    <rPh sb="9" eb="10">
      <t>ニン</t>
    </rPh>
    <phoneticPr fontId="22"/>
  </si>
  <si>
    <t>専従</t>
    <rPh sb="0" eb="2">
      <t>センジュウ</t>
    </rPh>
    <phoneticPr fontId="22"/>
  </si>
  <si>
    <t>　(1) 「４週」・「暦月」のいずれかを選択してください。</t>
    <rPh sb="7" eb="8">
      <t>シュウ</t>
    </rPh>
    <rPh sb="11" eb="12">
      <t>レキ</t>
    </rPh>
    <rPh sb="12" eb="13">
      <t>ツキ</t>
    </rPh>
    <rPh sb="20" eb="22">
      <t>センタク</t>
    </rPh>
    <phoneticPr fontId="24"/>
  </si>
  <si>
    <t>サービス単位</t>
    <rPh sb="4" eb="6">
      <t>タンイ</t>
    </rPh>
    <phoneticPr fontId="22"/>
  </si>
  <si>
    <t>　　　 その他、特記事項欄としてもご活用ください。</t>
    <rPh sb="6" eb="7">
      <t>タ</t>
    </rPh>
    <rPh sb="8" eb="10">
      <t>トッキ</t>
    </rPh>
    <rPh sb="10" eb="12">
      <t>ジコウ</t>
    </rPh>
    <rPh sb="12" eb="13">
      <t>ラン</t>
    </rPh>
    <rPh sb="18" eb="20">
      <t>カツヨウ</t>
    </rPh>
    <phoneticPr fontId="25"/>
  </si>
  <si>
    <t>※兼務</t>
    <rPh sb="1" eb="3">
      <t>ケンム</t>
    </rPh>
    <phoneticPr fontId="22"/>
  </si>
  <si>
    <t>必要な配置数</t>
    <rPh sb="0" eb="2">
      <t>ヒツヨウ</t>
    </rPh>
    <rPh sb="3" eb="6">
      <t>ハイチスウ</t>
    </rPh>
    <phoneticPr fontId="26"/>
  </si>
  <si>
    <t>多機能型実施の有無</t>
    <rPh sb="0" eb="3">
      <t>タキノウ</t>
    </rPh>
    <rPh sb="3" eb="4">
      <t>ガタ</t>
    </rPh>
    <rPh sb="4" eb="6">
      <t>ジッシ</t>
    </rPh>
    <rPh sb="7" eb="9">
      <t>ウム</t>
    </rPh>
    <phoneticPr fontId="22"/>
  </si>
  <si>
    <t>営業時間</t>
    <rPh sb="0" eb="2">
      <t>エイギョウ</t>
    </rPh>
    <rPh sb="2" eb="4">
      <t>ジカン</t>
    </rPh>
    <phoneticPr fontId="22"/>
  </si>
  <si>
    <t>児童指導員</t>
    <rPh sb="0" eb="2">
      <t>ジドウ</t>
    </rPh>
    <rPh sb="2" eb="5">
      <t>シドウイン</t>
    </rPh>
    <phoneticPr fontId="4"/>
  </si>
  <si>
    <t>従業者数</t>
    <rPh sb="0" eb="2">
      <t>ジュウギョウ</t>
    </rPh>
    <rPh sb="2" eb="3">
      <t>シャ</t>
    </rPh>
    <rPh sb="3" eb="4">
      <t>カズ</t>
    </rPh>
    <phoneticPr fontId="22"/>
  </si>
  <si>
    <t>営業日</t>
    <rPh sb="0" eb="3">
      <t>エイギョウビ</t>
    </rPh>
    <phoneticPr fontId="22"/>
  </si>
  <si>
    <t>言語聴覚士</t>
    <rPh sb="0" eb="2">
      <t>ゲンゴ</t>
    </rPh>
    <rPh sb="2" eb="5">
      <t>チョウカクシ</t>
    </rPh>
    <phoneticPr fontId="4"/>
  </si>
  <si>
    <t>常勤換算後の人数（人）</t>
    <rPh sb="0" eb="2">
      <t>ジョウキン</t>
    </rPh>
    <rPh sb="2" eb="4">
      <t>カンザン</t>
    </rPh>
    <rPh sb="4" eb="5">
      <t>ゴ</t>
    </rPh>
    <rPh sb="6" eb="8">
      <t>ニンズウ</t>
    </rPh>
    <rPh sb="9" eb="10">
      <t>ニン</t>
    </rPh>
    <phoneticPr fontId="22"/>
  </si>
  <si>
    <t>主たる対象者</t>
    <rPh sb="0" eb="1">
      <t>シュ</t>
    </rPh>
    <rPh sb="3" eb="6">
      <t>タイショウシャ</t>
    </rPh>
    <phoneticPr fontId="22"/>
  </si>
  <si>
    <t>機能訓練指導員</t>
    <rPh sb="0" eb="2">
      <t>キノウ</t>
    </rPh>
    <rPh sb="2" eb="4">
      <t>クンレン</t>
    </rPh>
    <rPh sb="4" eb="7">
      <t>シドウイン</t>
    </rPh>
    <phoneticPr fontId="22"/>
  </si>
  <si>
    <t>生活支援員</t>
    <rPh sb="0" eb="2">
      <t>セイカツ</t>
    </rPh>
    <rPh sb="2" eb="5">
      <t>シエンイン</t>
    </rPh>
    <phoneticPr fontId="22"/>
  </si>
  <si>
    <t>精神保健福祉士</t>
    <rPh sb="0" eb="2">
      <t>セイシン</t>
    </rPh>
    <rPh sb="2" eb="4">
      <t>ホケン</t>
    </rPh>
    <rPh sb="4" eb="7">
      <t>フクシシ</t>
    </rPh>
    <phoneticPr fontId="22"/>
  </si>
  <si>
    <t>（備考）</t>
    <rPh sb="1" eb="3">
      <t>ビコウ</t>
    </rPh>
    <phoneticPr fontId="22"/>
  </si>
  <si>
    <t>その他の従業者</t>
    <rPh sb="2" eb="3">
      <t>タ</t>
    </rPh>
    <rPh sb="4" eb="7">
      <t>ジュウギョウシャ</t>
    </rPh>
    <phoneticPr fontId="22"/>
  </si>
  <si>
    <t>サービス単位３</t>
    <rPh sb="4" eb="6">
      <t>タンイ</t>
    </rPh>
    <phoneticPr fontId="22"/>
  </si>
  <si>
    <t>生活訓練</t>
    <rPh sb="0" eb="2">
      <t>セイカツ</t>
    </rPh>
    <rPh sb="2" eb="4">
      <t>クンレン</t>
    </rPh>
    <phoneticPr fontId="22"/>
  </si>
  <si>
    <t>４以上５未満</t>
    <rPh sb="1" eb="3">
      <t>イジョウ</t>
    </rPh>
    <rPh sb="4" eb="6">
      <t>ミマン</t>
    </rPh>
    <phoneticPr fontId="22"/>
  </si>
  <si>
    <t>施設が申告する障害程度区分の平均値</t>
    <rPh sb="0" eb="2">
      <t>シセツ</t>
    </rPh>
    <rPh sb="3" eb="5">
      <t>シンコク</t>
    </rPh>
    <rPh sb="7" eb="9">
      <t>ショウガイ</t>
    </rPh>
    <rPh sb="9" eb="11">
      <t>テイド</t>
    </rPh>
    <rPh sb="11" eb="13">
      <t>クブン</t>
    </rPh>
    <rPh sb="14" eb="17">
      <t>ヘイキンチ</t>
    </rPh>
    <phoneticPr fontId="22"/>
  </si>
  <si>
    <t>５以上</t>
    <rPh sb="1" eb="3">
      <t>イジョウ</t>
    </rPh>
    <phoneticPr fontId="22"/>
  </si>
  <si>
    <t>サービス単位１</t>
    <rPh sb="4" eb="6">
      <t>タンイ</t>
    </rPh>
    <phoneticPr fontId="22"/>
  </si>
  <si>
    <t>理学療法士又は作業療法士</t>
    <rPh sb="0" eb="5">
      <t>リガクリョウホウシ</t>
    </rPh>
    <rPh sb="5" eb="6">
      <t>マタ</t>
    </rPh>
    <rPh sb="7" eb="12">
      <t>サギョウリョウホウシ</t>
    </rPh>
    <phoneticPr fontId="4"/>
  </si>
  <si>
    <t>サービス単位２</t>
    <rPh sb="4" eb="6">
      <t>タンイ</t>
    </rPh>
    <phoneticPr fontId="22"/>
  </si>
  <si>
    <t>区分</t>
    <rPh sb="0" eb="2">
      <t>クブン</t>
    </rPh>
    <phoneticPr fontId="26"/>
  </si>
  <si>
    <t>主な掲示事項</t>
    <rPh sb="0" eb="1">
      <t>オモ</t>
    </rPh>
    <rPh sb="2" eb="4">
      <t>ケイジ</t>
    </rPh>
    <rPh sb="4" eb="6">
      <t>ジコウ</t>
    </rPh>
    <phoneticPr fontId="22"/>
  </si>
  <si>
    <t>単位ごとの営業日</t>
  </si>
  <si>
    <t>単位ごとのサービス提供時間（送迎時間を除く）（①　　：　　～　　：　　②　　：　　～　　：　　）</t>
  </si>
  <si>
    <t>身体障害者</t>
    <rPh sb="0" eb="2">
      <t>シンタイ</t>
    </rPh>
    <rPh sb="2" eb="4">
      <t>ショウガイ</t>
    </rPh>
    <rPh sb="4" eb="5">
      <t>シャ</t>
    </rPh>
    <phoneticPr fontId="22"/>
  </si>
  <si>
    <t>細分無し</t>
    <rPh sb="0" eb="2">
      <t>サイブン</t>
    </rPh>
    <rPh sb="2" eb="3">
      <t>ナ</t>
    </rPh>
    <phoneticPr fontId="22"/>
  </si>
  <si>
    <t>肢体不自由</t>
    <rPh sb="0" eb="2">
      <t>シタイ</t>
    </rPh>
    <rPh sb="2" eb="5">
      <t>フジユウ</t>
    </rPh>
    <phoneticPr fontId="22"/>
  </si>
  <si>
    <t>調理員</t>
    <rPh sb="0" eb="3">
      <t>チョウリイン</t>
    </rPh>
    <phoneticPr fontId="4"/>
  </si>
  <si>
    <t>視覚障害</t>
    <rPh sb="0" eb="2">
      <t>シカク</t>
    </rPh>
    <rPh sb="2" eb="4">
      <t>ショウガイ</t>
    </rPh>
    <phoneticPr fontId="22"/>
  </si>
  <si>
    <t>聴覚・言語</t>
    <rPh sb="0" eb="2">
      <t>チョウカク</t>
    </rPh>
    <rPh sb="3" eb="5">
      <t>ゲンゴ</t>
    </rPh>
    <phoneticPr fontId="22"/>
  </si>
  <si>
    <t>知的障害者</t>
    <rPh sb="0" eb="2">
      <t>チテキ</t>
    </rPh>
    <rPh sb="2" eb="5">
      <t>ショウガイシャ</t>
    </rPh>
    <phoneticPr fontId="22"/>
  </si>
  <si>
    <t>その他の費用</t>
    <rPh sb="2" eb="3">
      <t>タ</t>
    </rPh>
    <rPh sb="4" eb="6">
      <t>ヒヨウ</t>
    </rPh>
    <phoneticPr fontId="22"/>
  </si>
  <si>
    <t>難病等対象者</t>
    <rPh sb="0" eb="2">
      <t>ナンビョウ</t>
    </rPh>
    <rPh sb="2" eb="3">
      <t>トウ</t>
    </rPh>
    <rPh sb="3" eb="6">
      <t>タイショウシャ</t>
    </rPh>
    <phoneticPr fontId="22"/>
  </si>
  <si>
    <t>利用定員</t>
    <rPh sb="0" eb="2">
      <t>リヨウ</t>
    </rPh>
    <rPh sb="2" eb="4">
      <t>テイイン</t>
    </rPh>
    <phoneticPr fontId="2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</si>
  <si>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2"/>
  </si>
  <si>
    <t>人（単位ごとの定員）（①　　　　　　　　②　　　　　　　　　）</t>
  </si>
  <si>
    <t>基準上の必要定員</t>
    <rPh sb="0" eb="2">
      <t>キジュン</t>
    </rPh>
    <rPh sb="2" eb="3">
      <t>ジョウ</t>
    </rPh>
    <rPh sb="4" eb="6">
      <t>ヒツヨウ</t>
    </rPh>
    <rPh sb="6" eb="8">
      <t>テイイン</t>
    </rPh>
    <phoneticPr fontId="22"/>
  </si>
  <si>
    <t>有　　・　　無</t>
    <rPh sb="0" eb="1">
      <t>ア</t>
    </rPh>
    <rPh sb="6" eb="7">
      <t>ナ</t>
    </rPh>
    <phoneticPr fontId="22"/>
  </si>
  <si>
    <t>利用料</t>
    <rPh sb="0" eb="3">
      <t>リヨウリョウ</t>
    </rPh>
    <phoneticPr fontId="22"/>
  </si>
  <si>
    <t>その他参考となる事項</t>
    <rPh sb="2" eb="3">
      <t>タ</t>
    </rPh>
    <rPh sb="3" eb="5">
      <t>サンコウ</t>
    </rPh>
    <rPh sb="8" eb="10">
      <t>ジコウ</t>
    </rPh>
    <phoneticPr fontId="22"/>
  </si>
  <si>
    <t>第三者評価の実施状況</t>
    <rPh sb="0" eb="3">
      <t>ダイサンシャ</t>
    </rPh>
    <rPh sb="3" eb="5">
      <t>ヒョウカ</t>
    </rPh>
    <rPh sb="6" eb="8">
      <t>ジッシ</t>
    </rPh>
    <rPh sb="8" eb="10">
      <t>ジョウキョウ</t>
    </rPh>
    <phoneticPr fontId="22"/>
  </si>
  <si>
    <t>している　・　していない</t>
  </si>
  <si>
    <t>苦情解決の措置概要</t>
    <rPh sb="0" eb="2">
      <t>クジョウ</t>
    </rPh>
    <rPh sb="2" eb="4">
      <t>カイケツ</t>
    </rPh>
    <rPh sb="5" eb="7">
      <t>ソチ</t>
    </rPh>
    <rPh sb="7" eb="9">
      <t>ガイヨウ</t>
    </rPh>
    <phoneticPr fontId="22"/>
  </si>
  <si>
    <t>窓口（連絡先）</t>
    <rPh sb="0" eb="2">
      <t>マドグチ</t>
    </rPh>
    <rPh sb="3" eb="6">
      <t>レンラクサキ</t>
    </rPh>
    <phoneticPr fontId="22"/>
  </si>
  <si>
    <t>地域生活支援員</t>
    <rPh sb="0" eb="7">
      <t>チイキセイカツシエンイン</t>
    </rPh>
    <phoneticPr fontId="4"/>
  </si>
  <si>
    <t>担当者</t>
    <rPh sb="0" eb="3">
      <t>タントウシャ</t>
    </rPh>
    <phoneticPr fontId="22"/>
  </si>
  <si>
    <t>その他</t>
    <rPh sb="2" eb="3">
      <t>タ</t>
    </rPh>
    <phoneticPr fontId="22"/>
  </si>
  <si>
    <t>協力医療機関</t>
    <rPh sb="0" eb="2">
      <t>キョウリョク</t>
    </rPh>
    <rPh sb="2" eb="4">
      <t>イリョウ</t>
    </rPh>
    <rPh sb="4" eb="6">
      <t>キカン</t>
    </rPh>
    <phoneticPr fontId="22"/>
  </si>
  <si>
    <t>主な診療科名</t>
    <rPh sb="0" eb="1">
      <t>オモ</t>
    </rPh>
    <rPh sb="2" eb="5">
      <t>シンリョウカ</t>
    </rPh>
    <rPh sb="5" eb="6">
      <t>メイ</t>
    </rPh>
    <phoneticPr fontId="22"/>
  </si>
  <si>
    <t>添付書類</t>
    <rPh sb="0" eb="2">
      <t>テンプ</t>
    </rPh>
    <rPh sb="2" eb="4">
      <t>ショルイ</t>
    </rPh>
    <phoneticPr fontId="22"/>
  </si>
  <si>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</si>
  <si>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2"/>
  </si>
  <si>
    <t>特定相談支援・障害児相談支援</t>
    <rPh sb="0" eb="2">
      <t>トクテイ</t>
    </rPh>
    <rPh sb="2" eb="4">
      <t>ソウダン</t>
    </rPh>
    <rPh sb="4" eb="6">
      <t>シエン</t>
    </rPh>
    <rPh sb="7" eb="10">
      <t>ショウガイジ</t>
    </rPh>
    <rPh sb="10" eb="12">
      <t>ソウダン</t>
    </rPh>
    <rPh sb="12" eb="14">
      <t>シエン</t>
    </rPh>
    <phoneticPr fontId="2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</si>
  <si>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2"/>
  </si>
  <si>
    <t>訪問支援員</t>
    <rPh sb="0" eb="2">
      <t>ホウモン</t>
    </rPh>
    <rPh sb="2" eb="5">
      <t>シエンイン</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</si>
  <si>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2"/>
  </si>
  <si>
    <t>サービス提供責任者</t>
    <rPh sb="4" eb="6">
      <t>テイキョウ</t>
    </rPh>
    <rPh sb="6" eb="9">
      <t>セキニンシャ</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</si>
  <si>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</si>
  <si>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2"/>
  </si>
  <si>
    <t>(4)職種</t>
    <rPh sb="3" eb="5">
      <t>ショクシュ</t>
    </rPh>
    <phoneticPr fontId="2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</si>
  <si>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2"/>
  </si>
  <si>
    <t>　(10) 従業者ごとに、合計勤務時間数を入力してください。</t>
    <rPh sb="6" eb="9">
      <t>ジュウギョウシャ</t>
    </rPh>
    <rPh sb="13" eb="15">
      <t>ゴウケイ</t>
    </rPh>
    <rPh sb="15" eb="17">
      <t>キンム</t>
    </rPh>
    <rPh sb="17" eb="20">
      <t>ジカンスウ</t>
    </rPh>
    <rPh sb="21" eb="23">
      <t>ニュウリョク</t>
    </rPh>
    <phoneticPr fontId="2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</si>
  <si>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2"/>
  </si>
  <si>
    <t>サービス種別</t>
    <rPh sb="4" eb="6">
      <t>シュベツ</t>
    </rPh>
    <phoneticPr fontId="24"/>
  </si>
  <si>
    <t>！申請するサービス類型を選択してください</t>
    <rPh sb="1" eb="3">
      <t>シンセイ</t>
    </rPh>
    <rPh sb="9" eb="11">
      <t>ルイケイ</t>
    </rPh>
    <rPh sb="12" eb="14">
      <t>センタク</t>
    </rPh>
    <phoneticPr fontId="4"/>
  </si>
  <si>
    <t>合計</t>
    <rPh sb="0" eb="2">
      <t>ゴウケイ</t>
    </rPh>
    <phoneticPr fontId="22"/>
  </si>
  <si>
    <t>年</t>
    <rPh sb="0" eb="1">
      <t>ネン</t>
    </rPh>
    <phoneticPr fontId="22"/>
  </si>
  <si>
    <t>月</t>
    <rPh sb="0" eb="1">
      <t>ゲツ</t>
    </rPh>
    <phoneticPr fontId="22"/>
  </si>
  <si>
    <t>事業所名</t>
    <rPh sb="0" eb="3">
      <t>ジギョウショ</t>
    </rPh>
    <rPh sb="3" eb="4">
      <t>メイ</t>
    </rPh>
    <phoneticPr fontId="24"/>
  </si>
  <si>
    <t>(1)記載する期間</t>
    <rPh sb="3" eb="5">
      <t>キサイ</t>
    </rPh>
    <rPh sb="7" eb="9">
      <t>キカン</t>
    </rPh>
    <phoneticPr fontId="22"/>
  </si>
  <si>
    <t>(2)予定/実績の別</t>
    <rPh sb="3" eb="5">
      <t>ヨテイ</t>
    </rPh>
    <rPh sb="6" eb="8">
      <t>ジッセキ</t>
    </rPh>
    <rPh sb="9" eb="10">
      <t>ベツ</t>
    </rPh>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</si>
  <si>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</si>
  <si>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22"/>
  </si>
  <si>
    <t>時間/月</t>
    <rPh sb="0" eb="2">
      <t>ジカン</t>
    </rPh>
    <rPh sb="3" eb="4">
      <t>ツキ</t>
    </rPh>
    <phoneticPr fontId="22"/>
  </si>
  <si>
    <t>No.</t>
  </si>
  <si>
    <t>(5)勤務形態</t>
    <rPh sb="3" eb="5">
      <t>キンム</t>
    </rPh>
    <rPh sb="5" eb="7">
      <t>ケイタイ</t>
    </rPh>
    <phoneticPr fontId="22"/>
  </si>
  <si>
    <t>(6)資格</t>
    <rPh sb="3" eb="5">
      <t>シカク</t>
    </rPh>
    <phoneticPr fontId="22"/>
  </si>
  <si>
    <t>就労定着支援員</t>
    <rPh sb="0" eb="2">
      <t>シュウロウ</t>
    </rPh>
    <rPh sb="2" eb="7">
      <t>テイチャクシエンイン</t>
    </rPh>
    <phoneticPr fontId="4"/>
  </si>
  <si>
    <t>(7)氏名</t>
    <rPh sb="3" eb="5">
      <t>シメイ</t>
    </rPh>
    <phoneticPr fontId="22"/>
  </si>
  <si>
    <t>(8)</t>
  </si>
  <si>
    <t>(9)勤務時間数合計</t>
    <rPh sb="3" eb="5">
      <t>キンム</t>
    </rPh>
    <rPh sb="5" eb="7">
      <t>ジカン</t>
    </rPh>
    <rPh sb="7" eb="8">
      <t>スウ</t>
    </rPh>
    <rPh sb="8" eb="10">
      <t>ゴウケイ</t>
    </rPh>
    <phoneticPr fontId="22"/>
  </si>
  <si>
    <t>(10)週平均の勤務時間数</t>
    <rPh sb="4" eb="7">
      <t>シュウヘイキン</t>
    </rPh>
    <rPh sb="8" eb="10">
      <t>キンム</t>
    </rPh>
    <rPh sb="10" eb="12">
      <t>ジカン</t>
    </rPh>
    <rPh sb="12" eb="13">
      <t>スウ</t>
    </rPh>
    <phoneticPr fontId="22"/>
  </si>
  <si>
    <t>第１週</t>
    <rPh sb="0" eb="1">
      <t>ダイ</t>
    </rPh>
    <rPh sb="2" eb="3">
      <t>シュウ</t>
    </rPh>
    <phoneticPr fontId="22"/>
  </si>
  <si>
    <t>第２週</t>
    <rPh sb="0" eb="1">
      <t>ダイ</t>
    </rPh>
    <rPh sb="2" eb="3">
      <t>シュウ</t>
    </rPh>
    <phoneticPr fontId="22"/>
  </si>
  <si>
    <t>第３週</t>
    <rPh sb="0" eb="1">
      <t>ダイ</t>
    </rPh>
    <rPh sb="2" eb="3">
      <t>シュウ</t>
    </rPh>
    <phoneticPr fontId="22"/>
  </si>
  <si>
    <t>第４週</t>
    <rPh sb="0" eb="1">
      <t>ダイ</t>
    </rPh>
    <rPh sb="2" eb="3">
      <t>シュウ</t>
    </rPh>
    <phoneticPr fontId="22"/>
  </si>
  <si>
    <t>第５週</t>
    <rPh sb="0" eb="1">
      <t>ダイ</t>
    </rPh>
    <rPh sb="2" eb="3">
      <t>シュウ</t>
    </rPh>
    <phoneticPr fontId="22"/>
  </si>
  <si>
    <t>サービス提供時間</t>
    <rPh sb="4" eb="6">
      <t>テイキョウ</t>
    </rPh>
    <rPh sb="6" eb="8">
      <t>ジカン</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</si>
  <si>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</si>
  <si>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(2) 「予定」・「実績」のいずれかを選択してください。</t>
    <rPh sb="6" eb="8">
      <t>ヨテイ</t>
    </rPh>
    <rPh sb="11" eb="13">
      <t>ジッセキ</t>
    </rPh>
    <rPh sb="20" eb="22">
      <t>センタク</t>
    </rPh>
    <phoneticPr fontId="24"/>
  </si>
  <si>
    <t>　(4) 従業者の職種を入力してください。</t>
    <rPh sb="5" eb="8">
      <t>ジュウギョウシャ</t>
    </rPh>
    <rPh sb="9" eb="11">
      <t>ショクシュ</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</si>
  <si>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</si>
  <si>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5"/>
  </si>
  <si>
    <t>記号</t>
    <rPh sb="0" eb="2">
      <t>キゴウ</t>
    </rPh>
    <phoneticPr fontId="24"/>
  </si>
  <si>
    <t>区分</t>
    <rPh sb="0" eb="2">
      <t>クブン</t>
    </rPh>
    <phoneticPr fontId="24"/>
  </si>
  <si>
    <t>A</t>
  </si>
  <si>
    <t>共同生活援助・介護サービス包括型</t>
    <rPh sb="0" eb="2">
      <t>キョウドウ</t>
    </rPh>
    <rPh sb="2" eb="4">
      <t>セイカツ</t>
    </rPh>
    <rPh sb="4" eb="6">
      <t>エンジョ</t>
    </rPh>
    <phoneticPr fontId="22"/>
  </si>
  <si>
    <t>常勤で専従</t>
    <rPh sb="0" eb="2">
      <t>ジョウキン</t>
    </rPh>
    <rPh sb="3" eb="5">
      <t>センジュウ</t>
    </rPh>
    <phoneticPr fontId="24"/>
  </si>
  <si>
    <t>B</t>
  </si>
  <si>
    <t>常勤で兼務</t>
    <rPh sb="0" eb="2">
      <t>ジョウキン</t>
    </rPh>
    <rPh sb="3" eb="5">
      <t>ケンム</t>
    </rPh>
    <phoneticPr fontId="24"/>
  </si>
  <si>
    <t>C</t>
  </si>
  <si>
    <t>非常勤で専従</t>
    <rPh sb="0" eb="3">
      <t>ヒジョウキン</t>
    </rPh>
    <rPh sb="4" eb="6">
      <t>センジュウ</t>
    </rPh>
    <phoneticPr fontId="24"/>
  </si>
  <si>
    <t>D</t>
  </si>
  <si>
    <t>重度訪問介護</t>
    <rPh sb="0" eb="2">
      <t>ジュウド</t>
    </rPh>
    <rPh sb="2" eb="4">
      <t>ホウモン</t>
    </rPh>
    <rPh sb="4" eb="6">
      <t>カイゴ</t>
    </rPh>
    <phoneticPr fontId="4"/>
  </si>
  <si>
    <t>非常勤で兼務</t>
    <rPh sb="0" eb="3">
      <t>ヒジョウキン</t>
    </rPh>
    <rPh sb="4" eb="6">
      <t>ケンム</t>
    </rPh>
    <phoneticPr fontId="24"/>
  </si>
  <si>
    <t>（注）常勤・非常勤の区分について</t>
    <rPh sb="1" eb="2">
      <t>チュウ</t>
    </rPh>
    <rPh sb="3" eb="5">
      <t>ジョウキン</t>
    </rPh>
    <rPh sb="6" eb="9">
      <t>ヒジョウキン</t>
    </rPh>
    <rPh sb="10" eb="12">
      <t>クブン</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</si>
  <si>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</si>
  <si>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(6) 従業者の保有する資格を入力してください。</t>
    <rPh sb="5" eb="8">
      <t>ジュウギョウシャ</t>
    </rPh>
    <rPh sb="9" eb="11">
      <t>ホユウ</t>
    </rPh>
    <rPh sb="13" eb="15">
      <t>シカク</t>
    </rPh>
    <rPh sb="16" eb="18">
      <t>ニュウリョク</t>
    </rPh>
    <phoneticPr fontId="24"/>
  </si>
  <si>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</si>
  <si>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</si>
  <si>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</si>
  <si>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4"/>
  </si>
  <si>
    <t>＜主な対象者及び障害児の数＞</t>
    <rPh sb="1" eb="2">
      <t>オモ</t>
    </rPh>
    <rPh sb="3" eb="5">
      <t>タイショウ</t>
    </rPh>
    <rPh sb="5" eb="6">
      <t>シャ</t>
    </rPh>
    <rPh sb="6" eb="7">
      <t>オヨ</t>
    </rPh>
    <rPh sb="8" eb="11">
      <t>ショウガイジ</t>
    </rPh>
    <rPh sb="12" eb="13">
      <t>カズ</t>
    </rPh>
    <phoneticPr fontId="22"/>
  </si>
  <si>
    <t>※指定基準の確認に際しては、４週分の入力で差し支えありません。</t>
    <rPh sb="1" eb="5">
      <t>シテイキジュン</t>
    </rPh>
    <rPh sb="15" eb="17">
      <t>シュウブン</t>
    </rPh>
    <rPh sb="18" eb="20">
      <t>ニュウリョク</t>
    </rPh>
    <rPh sb="21" eb="22">
      <t>サ</t>
    </rPh>
    <rPh sb="23" eb="24">
      <t>ツカ</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</si>
  <si>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</si>
  <si>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</si>
  <si>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</si>
  <si>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</si>
  <si>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2"/>
  </si>
  <si>
    <t>理学療法士</t>
    <rPh sb="0" eb="5">
      <t>リガクリョウホウシ</t>
    </rPh>
    <phoneticPr fontId="4"/>
  </si>
  <si>
    <t xml:space="preserve"> （14) 必要項目を満たしていれば、各事業所で使用するシフト表等をもって代替書類として差し支えありません。</t>
  </si>
  <si>
    <t>居宅介護</t>
  </si>
  <si>
    <t>４週</t>
  </si>
  <si>
    <t>職種⑧</t>
    <rPh sb="0" eb="2">
      <t>ショクシュ</t>
    </rPh>
    <phoneticPr fontId="4"/>
  </si>
  <si>
    <t>※選択肢にない職種については直接入力してください</t>
  </si>
  <si>
    <t>管理者</t>
    <rPh sb="0" eb="3">
      <t>カンリシャ</t>
    </rPh>
    <phoneticPr fontId="4"/>
  </si>
  <si>
    <t>従業者</t>
    <rPh sb="0" eb="3">
      <t>ジュウギョウシャ</t>
    </rPh>
    <phoneticPr fontId="4"/>
  </si>
  <si>
    <t>自立生活援助</t>
    <rPh sb="0" eb="2">
      <t>ジリツ</t>
    </rPh>
    <rPh sb="2" eb="4">
      <t>セイカツ</t>
    </rPh>
    <rPh sb="4" eb="6">
      <t>エンジョ</t>
    </rPh>
    <phoneticPr fontId="22"/>
  </si>
  <si>
    <t>職種③</t>
    <rPh sb="0" eb="2">
      <t>ショクシュ</t>
    </rPh>
    <phoneticPr fontId="4"/>
  </si>
  <si>
    <t>E</t>
  </si>
  <si>
    <t>＜人員に関する基準＞</t>
    <rPh sb="1" eb="3">
      <t>ジンイン</t>
    </rPh>
    <rPh sb="4" eb="5">
      <t>カン</t>
    </rPh>
    <rPh sb="7" eb="9">
      <t>キジュン</t>
    </rPh>
    <phoneticPr fontId="22"/>
  </si>
  <si>
    <t>就労選択支援</t>
    <rPh sb="0" eb="2">
      <t>シュウロウ</t>
    </rPh>
    <rPh sb="2" eb="4">
      <t>センタク</t>
    </rPh>
    <rPh sb="4" eb="6">
      <t>シエン</t>
    </rPh>
    <phoneticPr fontId="4"/>
  </si>
  <si>
    <t>心理担当職員</t>
    <rPh sb="0" eb="6">
      <t>シンリタントウショクイン</t>
    </rPh>
    <phoneticPr fontId="4"/>
  </si>
  <si>
    <t>＜人員基準に関する実人数集計＞</t>
    <rPh sb="1" eb="5">
      <t>ジンインキジュン</t>
    </rPh>
    <rPh sb="6" eb="7">
      <t>カン</t>
    </rPh>
    <rPh sb="9" eb="10">
      <t>ジツ</t>
    </rPh>
    <rPh sb="10" eb="12">
      <t>ニンズウ</t>
    </rPh>
    <rPh sb="12" eb="14">
      <t>シュウケイ</t>
    </rPh>
    <phoneticPr fontId="22"/>
  </si>
  <si>
    <t>職種①</t>
    <rPh sb="0" eb="2">
      <t>ショクシュ</t>
    </rPh>
    <phoneticPr fontId="4"/>
  </si>
  <si>
    <t>専従</t>
    <rPh sb="0" eb="2">
      <t>センジュウ</t>
    </rPh>
    <phoneticPr fontId="26"/>
  </si>
  <si>
    <t>兼務</t>
    <rPh sb="0" eb="2">
      <t>ケンム</t>
    </rPh>
    <phoneticPr fontId="26"/>
  </si>
  <si>
    <t>常勤</t>
    <rPh sb="0" eb="2">
      <t>ジョウキン</t>
    </rPh>
    <phoneticPr fontId="22"/>
  </si>
  <si>
    <t>非常勤</t>
    <rPh sb="0" eb="3">
      <t>ヒジョウキン</t>
    </rPh>
    <phoneticPr fontId="22"/>
  </si>
  <si>
    <t>常勤換算数</t>
    <rPh sb="0" eb="5">
      <t>ジョウキンカンサンスウ</t>
    </rPh>
    <phoneticPr fontId="4"/>
  </si>
  <si>
    <t>行動援護</t>
    <rPh sb="0" eb="4">
      <t>コウドウエンゴ</t>
    </rPh>
    <phoneticPr fontId="4"/>
  </si>
  <si>
    <t>生活介護</t>
    <rPh sb="0" eb="2">
      <t>セイカツ</t>
    </rPh>
    <rPh sb="2" eb="4">
      <t>カイゴ</t>
    </rPh>
    <phoneticPr fontId="22"/>
  </si>
  <si>
    <t>療養介護</t>
    <rPh sb="0" eb="2">
      <t>リョウヨウ</t>
    </rPh>
    <rPh sb="2" eb="4">
      <t>カイゴ</t>
    </rPh>
    <phoneticPr fontId="22"/>
  </si>
  <si>
    <t>サービス管理責任者</t>
    <rPh sb="4" eb="6">
      <t>カンリ</t>
    </rPh>
    <rPh sb="6" eb="9">
      <t>セキニンシャ</t>
    </rPh>
    <phoneticPr fontId="4"/>
  </si>
  <si>
    <t>医師</t>
    <rPh sb="0" eb="2">
      <t>イシ</t>
    </rPh>
    <phoneticPr fontId="4"/>
  </si>
  <si>
    <t>生活支援員</t>
    <rPh sb="0" eb="5">
      <t>セイカツシエンイン</t>
    </rPh>
    <phoneticPr fontId="4"/>
  </si>
  <si>
    <t>看護職員</t>
    <rPh sb="0" eb="4">
      <t>カンゴショクイン</t>
    </rPh>
    <phoneticPr fontId="4"/>
  </si>
  <si>
    <t>主として知的障害のある児童を入所させる福祉型障害児入所施設</t>
  </si>
  <si>
    <t>兼務</t>
    <rPh sb="0" eb="2">
      <t>ケンム</t>
    </rPh>
    <phoneticPr fontId="22"/>
  </si>
  <si>
    <t>機能訓練</t>
    <rPh sb="0" eb="2">
      <t>キノウ</t>
    </rPh>
    <rPh sb="2" eb="4">
      <t>クンレン</t>
    </rPh>
    <phoneticPr fontId="22"/>
  </si>
  <si>
    <t>地域移行支援員</t>
    <rPh sb="0" eb="4">
      <t>チイキイコウ</t>
    </rPh>
    <rPh sb="4" eb="7">
      <t>シエンイン</t>
    </rPh>
    <phoneticPr fontId="4"/>
  </si>
  <si>
    <t>保育所等訪問支援</t>
    <rPh sb="0" eb="3">
      <t>ホイクショ</t>
    </rPh>
    <rPh sb="3" eb="4">
      <t>トウ</t>
    </rPh>
    <rPh sb="4" eb="6">
      <t>ホウモン</t>
    </rPh>
    <rPh sb="6" eb="8">
      <t>シエン</t>
    </rPh>
    <phoneticPr fontId="24"/>
  </si>
  <si>
    <t>就労移行支援</t>
    <rPh sb="0" eb="2">
      <t>シュウロウ</t>
    </rPh>
    <rPh sb="2" eb="4">
      <t>イコウ</t>
    </rPh>
    <rPh sb="4" eb="6">
      <t>シエン</t>
    </rPh>
    <phoneticPr fontId="22"/>
  </si>
  <si>
    <t>職種⑦</t>
    <rPh sb="0" eb="2">
      <t>ショクシュ</t>
    </rPh>
    <phoneticPr fontId="4"/>
  </si>
  <si>
    <t>就労支援員</t>
    <rPh sb="0" eb="5">
      <t>シュウロウシエンイン</t>
    </rPh>
    <phoneticPr fontId="4"/>
  </si>
  <si>
    <t>職種②</t>
    <rPh sb="0" eb="2">
      <t>ショクシュ</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</si>
  <si>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</si>
  <si>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22"/>
  </si>
  <si>
    <t>生活支援員</t>
    <rPh sb="0" eb="2">
      <t>セイカツ</t>
    </rPh>
    <rPh sb="2" eb="5">
      <t>シエンイン</t>
    </rPh>
    <phoneticPr fontId="4"/>
  </si>
  <si>
    <t>就労継続支援Ａ型・Ｂ型</t>
    <rPh sb="0" eb="2">
      <t>シュウロウ</t>
    </rPh>
    <rPh sb="2" eb="4">
      <t>ケイゾク</t>
    </rPh>
    <rPh sb="4" eb="6">
      <t>シエン</t>
    </rPh>
    <rPh sb="7" eb="8">
      <t>ガタ</t>
    </rPh>
    <rPh sb="10" eb="11">
      <t>ガタ</t>
    </rPh>
    <phoneticPr fontId="22"/>
  </si>
  <si>
    <t>就労定着支援</t>
    <rPh sb="0" eb="2">
      <t>シュウロウ</t>
    </rPh>
    <rPh sb="2" eb="4">
      <t>テイチャク</t>
    </rPh>
    <rPh sb="4" eb="6">
      <t>シエン</t>
    </rPh>
    <phoneticPr fontId="22"/>
  </si>
  <si>
    <t>世話人</t>
    <rPh sb="0" eb="3">
      <t>セワニン</t>
    </rPh>
    <phoneticPr fontId="4"/>
  </si>
  <si>
    <t>共同生活援助・外部サービス利用型</t>
    <rPh sb="0" eb="2">
      <t>キョウドウ</t>
    </rPh>
    <rPh sb="2" eb="4">
      <t>セイカツ</t>
    </rPh>
    <rPh sb="4" eb="6">
      <t>エンジョ</t>
    </rPh>
    <phoneticPr fontId="22"/>
  </si>
  <si>
    <t>共同生活援助・日中サービス支援型</t>
    <rPh sb="0" eb="2">
      <t>キョウドウ</t>
    </rPh>
    <rPh sb="2" eb="4">
      <t>セイカツ</t>
    </rPh>
    <rPh sb="4" eb="6">
      <t>エンジョ</t>
    </rPh>
    <phoneticPr fontId="22"/>
  </si>
  <si>
    <t>障害者支援施設</t>
    <rPh sb="0" eb="3">
      <t>ショウガイシャ</t>
    </rPh>
    <rPh sb="3" eb="5">
      <t>シエン</t>
    </rPh>
    <rPh sb="5" eb="7">
      <t>シセツ</t>
    </rPh>
    <phoneticPr fontId="22"/>
  </si>
  <si>
    <t>職種④</t>
    <rPh sb="0" eb="2">
      <t>ショクシュ</t>
    </rPh>
    <phoneticPr fontId="4"/>
  </si>
  <si>
    <t>一般相談支援事業</t>
    <rPh sb="2" eb="4">
      <t>ソウダン</t>
    </rPh>
    <rPh sb="4" eb="6">
      <t>シエン</t>
    </rPh>
    <rPh sb="6" eb="8">
      <t>ジギョウ</t>
    </rPh>
    <phoneticPr fontId="22"/>
  </si>
  <si>
    <t>相談支援員</t>
    <rPh sb="0" eb="2">
      <t>ソウダン</t>
    </rPh>
    <rPh sb="2" eb="5">
      <t>シエンイン</t>
    </rPh>
    <phoneticPr fontId="4"/>
  </si>
  <si>
    <t>児童発達支援・放課後等デイサービス</t>
    <rPh sb="0" eb="2">
      <t>ジドウ</t>
    </rPh>
    <rPh sb="2" eb="4">
      <t>ハッタツ</t>
    </rPh>
    <rPh sb="4" eb="6">
      <t>シエン</t>
    </rPh>
    <rPh sb="7" eb="11">
      <t>ホウカゴトウ</t>
    </rPh>
    <phoneticPr fontId="24"/>
  </si>
  <si>
    <t>(2)-2　定員</t>
    <rPh sb="6" eb="8">
      <t>テイイン</t>
    </rPh>
    <phoneticPr fontId="4"/>
  </si>
  <si>
    <t>児童発達支援管理責任者</t>
  </si>
  <si>
    <r>
      <t>＜人員基準に関する実人数集計＞</t>
    </r>
    <r>
      <rPr>
        <sz val="10"/>
        <color rgb="FFC00000"/>
        <rFont val="ＭＳ ゴシック"/>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22"/>
  </si>
  <si>
    <t>　(2) -2　定員数を入力してください。</t>
    <rPh sb="8" eb="11">
      <t>テイインスウ</t>
    </rPh>
    <rPh sb="12" eb="14">
      <t>ニュウリョク</t>
    </rPh>
    <phoneticPr fontId="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</si>
  <si>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4"/>
  </si>
  <si>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</si>
  <si>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</si>
  <si>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休</t>
  </si>
  <si>
    <t>居宅訪問型児童発達支援</t>
    <rPh sb="0" eb="2">
      <t>キョタク</t>
    </rPh>
    <rPh sb="2" eb="4">
      <t>ホウモン</t>
    </rPh>
    <rPh sb="4" eb="5">
      <t>ガタ</t>
    </rPh>
    <rPh sb="5" eb="7">
      <t>ジドウ</t>
    </rPh>
    <rPh sb="7" eb="9">
      <t>ハッタツ</t>
    </rPh>
    <rPh sb="9" eb="11">
      <t>シエン</t>
    </rPh>
    <phoneticPr fontId="24"/>
  </si>
  <si>
    <t>児童発達支援管理責任者</t>
    <rPh sb="0" eb="2">
      <t>ジドウ</t>
    </rPh>
    <rPh sb="2" eb="6">
      <t>ハッタツシエン</t>
    </rPh>
    <rPh sb="6" eb="8">
      <t>カンリ</t>
    </rPh>
    <rPh sb="8" eb="11">
      <t>セキニンシャ</t>
    </rPh>
    <phoneticPr fontId="4"/>
  </si>
  <si>
    <t>福祉型障害児入所施設</t>
    <rPh sb="0" eb="3">
      <t>フクシガタ</t>
    </rPh>
    <rPh sb="3" eb="6">
      <t>ショウガイジ</t>
    </rPh>
    <rPh sb="6" eb="8">
      <t>ニュウショ</t>
    </rPh>
    <rPh sb="8" eb="10">
      <t>シセツ</t>
    </rPh>
    <phoneticPr fontId="24"/>
  </si>
  <si>
    <t>主な対象者の区分</t>
    <rPh sb="0" eb="1">
      <t>オモ</t>
    </rPh>
    <rPh sb="2" eb="5">
      <t>タイショウシャ</t>
    </rPh>
    <rPh sb="6" eb="8">
      <t>クブン</t>
    </rPh>
    <phoneticPr fontId="4"/>
  </si>
  <si>
    <t>障害児の数</t>
    <rPh sb="0" eb="3">
      <t>ショウガイジ</t>
    </rPh>
    <rPh sb="4" eb="5">
      <t>カズ</t>
    </rPh>
    <phoneticPr fontId="4"/>
  </si>
  <si>
    <t>主として盲ろうあ児を入所させる福祉型障害児入所施設</t>
  </si>
  <si>
    <t>児童指導員及び保育士</t>
    <rPh sb="0" eb="2">
      <t>ジドウ</t>
    </rPh>
    <rPh sb="2" eb="5">
      <t>シドウイン</t>
    </rPh>
    <rPh sb="5" eb="6">
      <t>オヨ</t>
    </rPh>
    <rPh sb="7" eb="10">
      <t>ホイクシ</t>
    </rPh>
    <phoneticPr fontId="4"/>
  </si>
  <si>
    <t>障害児である少年の数</t>
    <rPh sb="0" eb="3">
      <t>ショウガイジ</t>
    </rPh>
    <rPh sb="6" eb="8">
      <t>ショウネン</t>
    </rPh>
    <rPh sb="9" eb="10">
      <t>カズ</t>
    </rPh>
    <phoneticPr fontId="4"/>
  </si>
  <si>
    <t>医療型障害児入所施設</t>
    <rPh sb="0" eb="2">
      <t>イリョウ</t>
    </rPh>
    <rPh sb="2" eb="3">
      <t>ガタ</t>
    </rPh>
    <rPh sb="3" eb="6">
      <t>ショウガイジ</t>
    </rPh>
    <rPh sb="6" eb="8">
      <t>ニュウショ</t>
    </rPh>
    <rPh sb="8" eb="10">
      <t>シセツ</t>
    </rPh>
    <phoneticPr fontId="24"/>
  </si>
  <si>
    <t>障害児である乳幼児の数</t>
    <rPh sb="0" eb="3">
      <t>ショウガイジ</t>
    </rPh>
    <rPh sb="6" eb="9">
      <t>ニュウヨウジ</t>
    </rPh>
    <rPh sb="10" eb="11">
      <t>カズ</t>
    </rPh>
    <phoneticPr fontId="4"/>
  </si>
  <si>
    <t>短期入所・空床利用型</t>
    <rPh sb="0" eb="2">
      <t>タンキ</t>
    </rPh>
    <rPh sb="2" eb="4">
      <t>ニュウショ</t>
    </rPh>
    <rPh sb="5" eb="7">
      <t>クウショウ</t>
    </rPh>
    <rPh sb="7" eb="10">
      <t>リヨウガタ</t>
    </rPh>
    <phoneticPr fontId="22"/>
  </si>
  <si>
    <t>職種⑤</t>
    <rPh sb="0" eb="2">
      <t>ショクシュ</t>
    </rPh>
    <phoneticPr fontId="4"/>
  </si>
  <si>
    <t>職種⑥</t>
    <rPh sb="0" eb="2">
      <t>ショクシュ</t>
    </rPh>
    <phoneticPr fontId="4"/>
  </si>
  <si>
    <t>職種⑨</t>
  </si>
  <si>
    <t>職種⑩</t>
  </si>
  <si>
    <t>作業療法士</t>
    <rPh sb="0" eb="5">
      <t>サギョウリョウホウシ</t>
    </rPh>
    <phoneticPr fontId="4"/>
  </si>
  <si>
    <t>短期入所・併設型</t>
    <rPh sb="0" eb="2">
      <t>タンキ</t>
    </rPh>
    <rPh sb="2" eb="4">
      <t>ニュウショ</t>
    </rPh>
    <rPh sb="5" eb="8">
      <t>ヘイセツガタ</t>
    </rPh>
    <phoneticPr fontId="22"/>
  </si>
  <si>
    <t>短期入所・単独型</t>
    <rPh sb="0" eb="2">
      <t>タンキ</t>
    </rPh>
    <rPh sb="2" eb="4">
      <t>ニュウショ</t>
    </rPh>
    <rPh sb="5" eb="8">
      <t>タンドクガタ</t>
    </rPh>
    <phoneticPr fontId="22"/>
  </si>
  <si>
    <t>重度障害者等包括支援</t>
    <rPh sb="0" eb="2">
      <t>ジュウド</t>
    </rPh>
    <rPh sb="2" eb="5">
      <t>ショウガイシャ</t>
    </rPh>
    <rPh sb="5" eb="6">
      <t>ナド</t>
    </rPh>
    <rPh sb="6" eb="8">
      <t>ホウカツ</t>
    </rPh>
    <rPh sb="8" eb="10">
      <t>シエン</t>
    </rPh>
    <phoneticPr fontId="22"/>
  </si>
  <si>
    <t>就労支援員</t>
    <rPh sb="0" eb="2">
      <t>シュウロウ</t>
    </rPh>
    <rPh sb="2" eb="5">
      <t>シエンイン</t>
    </rPh>
    <phoneticPr fontId="4"/>
  </si>
  <si>
    <t>職業指導員</t>
    <rPh sb="0" eb="2">
      <t>ショクギョウ</t>
    </rPh>
    <rPh sb="2" eb="4">
      <t>シドウ</t>
    </rPh>
    <rPh sb="4" eb="5">
      <t>イン</t>
    </rPh>
    <phoneticPr fontId="4"/>
  </si>
  <si>
    <t>機能訓練担当職員</t>
    <rPh sb="0" eb="4">
      <t>キノウクンレン</t>
    </rPh>
    <rPh sb="4" eb="6">
      <t>タントウ</t>
    </rPh>
    <rPh sb="6" eb="8">
      <t>ショクイン</t>
    </rPh>
    <phoneticPr fontId="4"/>
  </si>
  <si>
    <t>栄養士</t>
    <rPh sb="0" eb="3">
      <t>エイヨウシ</t>
    </rPh>
    <phoneticPr fontId="4"/>
  </si>
  <si>
    <t>職業指導員</t>
    <rPh sb="0" eb="5">
      <t>ショクギョウシドウイン</t>
    </rPh>
    <phoneticPr fontId="4"/>
  </si>
  <si>
    <t>〇〇〇〇</t>
  </si>
  <si>
    <t>予定</t>
  </si>
  <si>
    <t>○○ ○○</t>
  </si>
  <si>
    <t>児童発達支援管理責任者</t>
    <rPh sb="0" eb="6">
      <t>ジドウハ</t>
    </rPh>
    <rPh sb="6" eb="11">
      <t>カンリセキ</t>
    </rPh>
    <phoneticPr fontId="4"/>
  </si>
  <si>
    <t>社会福祉士</t>
    <rPh sb="0" eb="5">
      <t>シャカイフ</t>
    </rPh>
    <phoneticPr fontId="4"/>
  </si>
  <si>
    <t>放課後等デイサービス○○</t>
    <rPh sb="0" eb="4">
      <t>ホウカゴトウ</t>
    </rPh>
    <phoneticPr fontId="4"/>
  </si>
  <si>
    <t>児童発達支援・放課後等デイサービス</t>
  </si>
  <si>
    <t>児童発達支援〇〇</t>
    <rPh sb="0" eb="6">
      <t>ジドウハ</t>
    </rPh>
    <phoneticPr fontId="4"/>
  </si>
  <si>
    <t>中学校教諭</t>
    <rPh sb="0" eb="3">
      <t>チュウガッコウ</t>
    </rPh>
    <rPh sb="3" eb="5">
      <t>キョウユ</t>
    </rPh>
    <phoneticPr fontId="4"/>
  </si>
  <si>
    <t>実務2年以上・専上・3年</t>
    <rPh sb="0" eb="2">
      <t>ジツム</t>
    </rPh>
    <rPh sb="3" eb="4">
      <t>ネン</t>
    </rPh>
    <rPh sb="4" eb="6">
      <t>イジョウ</t>
    </rPh>
    <rPh sb="7" eb="9">
      <t>セン</t>
    </rPh>
    <rPh sb="11" eb="12">
      <t>ネン</t>
    </rPh>
    <phoneticPr fontId="4"/>
  </si>
  <si>
    <t>休</t>
    <rPh sb="0" eb="1">
      <t>ヤス</t>
    </rPh>
    <phoneticPr fontId="4"/>
  </si>
  <si>
    <t>実務2年以上</t>
    <rPh sb="0" eb="2">
      <t>ジツム</t>
    </rPh>
    <phoneticPr fontId="4"/>
  </si>
  <si>
    <t>児発・放デイ（主として重症心身障害児を対象とする場合）</t>
    <rPh sb="0" eb="2">
      <t>ジ</t>
    </rPh>
    <rPh sb="3" eb="4">
      <t>ホウ</t>
    </rPh>
    <rPh sb="7" eb="8">
      <t>シュ</t>
    </rPh>
    <rPh sb="11" eb="13">
      <t>ジュウショウ</t>
    </rPh>
    <rPh sb="13" eb="15">
      <t>シンシン</t>
    </rPh>
    <rPh sb="15" eb="18">
      <t>ショウガイジ</t>
    </rPh>
    <rPh sb="19" eb="21">
      <t>タイショウ</t>
    </rPh>
    <rPh sb="24" eb="26">
      <t>バアイ</t>
    </rPh>
    <phoneticPr fontId="4"/>
  </si>
  <si>
    <t>児発・放デイ（主として重症心身障害児を対象とする場合）</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</si>
</sst>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409]d;@"/>
    <numFmt numFmtId="177" formatCode="aaa"/>
    <numFmt numFmtId="178" formatCode="0.0_ "/>
    <numFmt numFmtId="179" formatCode="[$-409]d&quot;月&quot;"/>
  </numFmts>
  <fonts count="27">
    <font>
      <sz val="11"/>
      <color theme="1"/>
      <name val="游ゴシック"/>
      <family val="3"/>
      <scheme val="minor"/>
    </font>
    <font>
      <sz val="11"/>
      <color auto="1"/>
      <name val="ＭＳ Ｐゴシック"/>
      <family val="3"/>
    </font>
    <font>
      <sz val="10"/>
      <color theme="1"/>
      <name val="ＭＳ ゴシック"/>
      <family val="3"/>
    </font>
    <font>
      <sz val="11"/>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6"/>
      <color auto="1"/>
      <name val="ＭＳ ゴシック"/>
      <family val="3"/>
    </font>
    <font>
      <sz val="8"/>
      <color auto="1"/>
      <name val="ＭＳ ゴシック"/>
      <family val="3"/>
    </font>
    <font>
      <sz val="10"/>
      <color theme="1"/>
      <name val="游ゴシック"/>
      <family val="3"/>
      <scheme val="minor"/>
    </font>
    <font>
      <sz val="12"/>
      <color theme="0" tint="-0.25"/>
      <name val="ＭＳ ゴシック"/>
      <family val="3"/>
    </font>
    <font>
      <sz val="12"/>
      <color rgb="FFC00000"/>
      <name val="ＭＳ ゴシック"/>
      <family val="3"/>
    </font>
    <font>
      <sz val="6"/>
      <color auto="1"/>
      <name val="ＭＳ Ｐゴシック"/>
      <family val="3"/>
    </font>
    <font>
      <sz val="11"/>
      <color auto="1"/>
      <name val="游ゴシック"/>
      <family val="3"/>
      <scheme val="minor"/>
    </font>
    <font>
      <sz val="10"/>
      <color indexed="8"/>
      <name val="ＭＳ ゴシック"/>
      <family val="3"/>
    </font>
    <font>
      <sz val="10"/>
      <color auto="1"/>
      <name val="ＭＳ ゴシック"/>
      <family val="3"/>
    </font>
    <font>
      <sz val="6"/>
      <color auto="1"/>
      <name val="ＭＳ ゴシック"/>
      <family val="3"/>
    </font>
  </fonts>
  <fills count="7">
    <fill>
      <patternFill patternType="none"/>
    </fill>
    <fill>
      <patternFill patternType="gray125"/>
    </fill>
    <fill>
      <patternFill patternType="solid">
        <fgColor indexed="22"/>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240">
    <xf numFmtId="0" fontId="0" fillId="0" borderId="0" xfId="0">
      <alignment vertical="center"/>
    </xf>
    <xf numFmtId="0" fontId="1" fillId="0" borderId="0" xfId="4" applyAlignment="1">
      <alignment horizontal="center" vertical="center"/>
    </xf>
    <xf numFmtId="0" fontId="5" fillId="0" borderId="0" xfId="8"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6"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7" fillId="0" borderId="0" xfId="4" applyFont="1" applyAlignment="1">
      <alignment horizontal="left" vertical="center" wrapText="1"/>
    </xf>
    <xf numFmtId="0" fontId="7"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8" applyFont="1" applyBorder="1">
      <alignment vertical="center"/>
    </xf>
    <xf numFmtId="0" fontId="7"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8" applyFont="1" applyBorder="1" applyAlignment="1">
      <alignment horizontal="center" vertical="center" wrapText="1"/>
    </xf>
    <xf numFmtId="0" fontId="1" fillId="0" borderId="36" xfId="4" applyBorder="1" applyAlignment="1">
      <alignment horizontal="center" vertical="center"/>
    </xf>
    <xf numFmtId="0" fontId="5" fillId="0" borderId="21" xfId="7"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8" fillId="0" borderId="0" xfId="4" applyFont="1" applyAlignment="1">
      <alignment horizontal="left" vertical="center"/>
    </xf>
    <xf numFmtId="0" fontId="7"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7"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8"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7" applyFont="1" applyBorder="1" applyAlignment="1">
      <alignment horizontal="center" vertical="center"/>
    </xf>
    <xf numFmtId="0" fontId="1" fillId="0" borderId="50" xfId="4" applyBorder="1" applyAlignment="1"/>
    <xf numFmtId="0" fontId="9" fillId="0" borderId="0" xfId="6" applyFont="1">
      <alignment vertical="center"/>
    </xf>
    <xf numFmtId="0" fontId="9" fillId="0" borderId="0" xfId="6" applyFont="1" applyAlignment="1">
      <alignment vertical="center" textRotation="255" shrinkToFit="1"/>
    </xf>
    <xf numFmtId="0" fontId="9" fillId="0" borderId="0" xfId="6" applyFont="1" applyAlignment="1">
      <alignment vertical="center" shrinkToFit="1"/>
    </xf>
    <xf numFmtId="0" fontId="10" fillId="0" borderId="0" xfId="6" applyFont="1">
      <alignment vertical="center"/>
    </xf>
    <xf numFmtId="0" fontId="11" fillId="0" borderId="0" xfId="6" applyFont="1" applyAlignment="1">
      <alignment horizontal="left" vertical="center"/>
    </xf>
    <xf numFmtId="0" fontId="12" fillId="0" borderId="0" xfId="6" applyFont="1">
      <alignment vertical="center"/>
    </xf>
    <xf numFmtId="0" fontId="3" fillId="0" borderId="0" xfId="0" applyFont="1">
      <alignment vertical="center"/>
    </xf>
    <xf numFmtId="0" fontId="12" fillId="0" borderId="21" xfId="6" applyFont="1" applyBorder="1" applyAlignment="1">
      <alignment vertical="center"/>
    </xf>
    <xf numFmtId="0" fontId="12" fillId="0" borderId="21" xfId="6" applyFont="1" applyBorder="1">
      <alignment vertical="center"/>
    </xf>
    <xf numFmtId="0" fontId="10" fillId="0" borderId="19" xfId="6" applyFont="1" applyBorder="1" applyAlignment="1">
      <alignment horizontal="center" vertical="center"/>
    </xf>
    <xf numFmtId="0" fontId="10" fillId="0" borderId="14" xfId="6" applyFont="1" applyBorder="1" applyAlignment="1">
      <alignment horizontal="center" vertical="center"/>
    </xf>
    <xf numFmtId="0" fontId="10" fillId="0" borderId="0" xfId="6" applyFont="1" applyAlignment="1">
      <alignment horizontal="center" vertical="center"/>
    </xf>
    <xf numFmtId="0" fontId="10"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horizontal="center" vertical="center"/>
    </xf>
    <xf numFmtId="0" fontId="10" fillId="0" borderId="17" xfId="6" applyFont="1" applyBorder="1" applyAlignment="1">
      <alignment horizontal="center" vertical="center"/>
    </xf>
    <xf numFmtId="0" fontId="10" fillId="0" borderId="20" xfId="6" applyFont="1" applyBorder="1" applyAlignment="1">
      <alignment horizontal="center" vertical="center"/>
    </xf>
    <xf numFmtId="0" fontId="13" fillId="0" borderId="20" xfId="6" applyFont="1" applyBorder="1" applyAlignment="1">
      <alignment horizontal="center" vertical="center" wrapText="1"/>
    </xf>
    <xf numFmtId="0" fontId="13" fillId="0" borderId="18" xfId="6" applyFont="1" applyBorder="1" applyAlignment="1">
      <alignment horizontal="center" vertical="center" wrapText="1"/>
    </xf>
    <xf numFmtId="0" fontId="10" fillId="3" borderId="21" xfId="6" applyFont="1" applyFill="1" applyBorder="1" applyAlignment="1">
      <alignment horizontal="left" vertical="center" shrinkToFit="1"/>
    </xf>
    <xf numFmtId="0" fontId="10" fillId="0" borderId="21" xfId="6" applyFont="1" applyBorder="1" applyAlignment="1">
      <alignment horizontal="center" vertical="center"/>
    </xf>
    <xf numFmtId="0" fontId="10" fillId="0" borderId="21" xfId="6" applyFont="1" applyBorder="1" applyAlignment="1">
      <alignment horizontal="center" vertical="center" wrapText="1"/>
    </xf>
    <xf numFmtId="0" fontId="14" fillId="0" borderId="0" xfId="6" applyFont="1" applyAlignment="1">
      <alignment horizontal="center" vertical="center"/>
    </xf>
    <xf numFmtId="0" fontId="10" fillId="0" borderId="0" xfId="6" applyFont="1" applyAlignment="1">
      <alignment vertical="center" textRotation="255" shrinkToFit="1"/>
    </xf>
    <xf numFmtId="0" fontId="10" fillId="0" borderId="21" xfId="6" applyFont="1" applyBorder="1" applyAlignment="1">
      <alignment vertical="center" textRotation="255" shrinkToFit="1"/>
    </xf>
    <xf numFmtId="0" fontId="15" fillId="0" borderId="0" xfId="6" applyFont="1" applyAlignment="1">
      <alignment horizontal="left" vertical="center"/>
    </xf>
    <xf numFmtId="0" fontId="10" fillId="0" borderId="17" xfId="6" applyFont="1" applyBorder="1" applyAlignment="1">
      <alignment horizontal="center" vertical="center" wrapText="1"/>
    </xf>
    <xf numFmtId="0" fontId="10" fillId="0" borderId="20" xfId="6" applyFont="1" applyBorder="1" applyAlignment="1">
      <alignment horizontal="center" vertical="center" wrapText="1"/>
    </xf>
    <xf numFmtId="0" fontId="10" fillId="0" borderId="18" xfId="6" applyFont="1" applyBorder="1" applyAlignment="1">
      <alignment horizontal="center" vertical="center" wrapText="1"/>
    </xf>
    <xf numFmtId="0" fontId="10" fillId="3" borderId="19" xfId="6" applyFont="1" applyFill="1" applyBorder="1" applyAlignment="1">
      <alignment horizontal="center" vertical="center"/>
    </xf>
    <xf numFmtId="0" fontId="10" fillId="0" borderId="19" xfId="2" applyFont="1" applyBorder="1" applyAlignment="1">
      <alignment horizontal="center" vertical="center" wrapText="1"/>
    </xf>
    <xf numFmtId="0" fontId="16" fillId="0" borderId="0" xfId="2" applyFont="1" applyAlignment="1">
      <alignment horizontal="center" vertical="center"/>
    </xf>
    <xf numFmtId="0" fontId="10" fillId="0" borderId="21" xfId="6" applyFont="1" applyBorder="1" applyAlignment="1">
      <alignment vertical="center"/>
    </xf>
    <xf numFmtId="0" fontId="10" fillId="4" borderId="21" xfId="6" applyFont="1" applyFill="1" applyBorder="1" applyAlignment="1">
      <alignment vertical="center" shrinkToFit="1"/>
    </xf>
    <xf numFmtId="0" fontId="17" fillId="4" borderId="21" xfId="6" applyFont="1" applyFill="1" applyBorder="1" applyAlignment="1">
      <alignment vertical="center" wrapText="1" shrinkToFit="1"/>
    </xf>
    <xf numFmtId="0" fontId="10" fillId="0" borderId="14" xfId="2" applyFont="1" applyBorder="1" applyAlignment="1">
      <alignment horizontal="center" vertical="center" wrapText="1"/>
    </xf>
    <xf numFmtId="0" fontId="10" fillId="0" borderId="11" xfId="6" applyFont="1" applyBorder="1" applyAlignment="1">
      <alignment horizontal="center" vertical="center" wrapText="1"/>
    </xf>
    <xf numFmtId="0" fontId="15" fillId="0" borderId="0" xfId="6" applyFont="1" applyAlignment="1">
      <alignment horizontal="left" vertical="center" shrinkToFit="1"/>
    </xf>
    <xf numFmtId="0" fontId="12" fillId="0" borderId="0" xfId="6" applyFont="1" applyAlignment="1">
      <alignment horizontal="center" vertical="center" shrinkToFit="1"/>
    </xf>
    <xf numFmtId="0" fontId="3" fillId="0" borderId="0" xfId="0" applyFont="1" applyAlignment="1">
      <alignment vertical="center" shrinkToFit="1"/>
    </xf>
    <xf numFmtId="0" fontId="10" fillId="0" borderId="19" xfId="6" applyFont="1" applyBorder="1" applyAlignment="1">
      <alignment horizontal="center" vertical="center" shrinkToFit="1"/>
    </xf>
    <xf numFmtId="0" fontId="10" fillId="0" borderId="0" xfId="6" applyFont="1" applyAlignment="1">
      <alignment horizontal="center" vertical="center" shrinkToFit="1"/>
    </xf>
    <xf numFmtId="0" fontId="10" fillId="4" borderId="19" xfId="6" applyFont="1" applyFill="1" applyBorder="1" applyAlignment="1">
      <alignment vertical="center" shrinkToFit="1"/>
    </xf>
    <xf numFmtId="0" fontId="10" fillId="0" borderId="11" xfId="6" applyFont="1" applyBorder="1" applyAlignment="1">
      <alignment horizontal="center" vertical="center"/>
    </xf>
    <xf numFmtId="0" fontId="10" fillId="0" borderId="0" xfId="6" applyFont="1" applyAlignment="1">
      <alignment horizontal="left" vertical="center" shrinkToFit="1"/>
    </xf>
    <xf numFmtId="0" fontId="10" fillId="0" borderId="21" xfId="6" applyFont="1" applyBorder="1" applyAlignment="1">
      <alignment horizontal="center" vertical="center" shrinkToFit="1"/>
    </xf>
    <xf numFmtId="0" fontId="16" fillId="0" borderId="0" xfId="2" applyFont="1" applyAlignment="1">
      <alignment horizontal="center" vertical="center" shrinkToFit="1"/>
    </xf>
    <xf numFmtId="0" fontId="14" fillId="0" borderId="0" xfId="6" applyFont="1" applyAlignment="1">
      <alignment horizontal="center" vertical="center" shrinkToFit="1"/>
    </xf>
    <xf numFmtId="0" fontId="10" fillId="0" borderId="0" xfId="6" applyFont="1" applyAlignment="1">
      <alignment vertical="center" shrinkToFit="1"/>
    </xf>
    <xf numFmtId="49" fontId="10" fillId="0" borderId="21" xfId="6" applyNumberFormat="1" applyFont="1" applyBorder="1" applyAlignment="1">
      <alignment horizontal="center" vertical="center"/>
    </xf>
    <xf numFmtId="176" fontId="10" fillId="0" borderId="21" xfId="6" applyNumberFormat="1" applyFont="1" applyBorder="1">
      <alignment vertical="center"/>
    </xf>
    <xf numFmtId="177" fontId="10" fillId="0" borderId="21" xfId="6" applyNumberFormat="1" applyFont="1" applyBorder="1">
      <alignment vertical="center"/>
    </xf>
    <xf numFmtId="0" fontId="10" fillId="5" borderId="21" xfId="6" applyFont="1" applyFill="1" applyBorder="1" applyAlignment="1">
      <alignment horizontal="right" vertical="center"/>
    </xf>
    <xf numFmtId="0" fontId="10" fillId="0" borderId="21" xfId="6" applyFont="1" applyBorder="1" applyAlignment="1">
      <alignment horizontal="right" vertical="center"/>
    </xf>
    <xf numFmtId="0" fontId="10" fillId="5" borderId="34" xfId="6" applyFont="1" applyFill="1" applyBorder="1" applyAlignment="1">
      <alignment horizontal="right" vertical="center"/>
    </xf>
    <xf numFmtId="0" fontId="14" fillId="0" borderId="0" xfId="6" applyFont="1">
      <alignment vertical="center"/>
    </xf>
    <xf numFmtId="0" fontId="12" fillId="5" borderId="13" xfId="6" applyFont="1" applyFill="1" applyBorder="1" applyAlignment="1">
      <alignment horizontal="center" vertical="center"/>
    </xf>
    <xf numFmtId="0" fontId="18" fillId="0" borderId="0" xfId="6" applyFont="1">
      <alignment vertical="center"/>
    </xf>
    <xf numFmtId="0" fontId="12" fillId="0" borderId="13" xfId="6" applyFont="1" applyBorder="1" applyAlignment="1">
      <alignment horizontal="center" vertical="center"/>
    </xf>
    <xf numFmtId="0" fontId="0" fillId="0" borderId="0" xfId="0">
      <alignment vertical="center"/>
    </xf>
    <xf numFmtId="0" fontId="2" fillId="0" borderId="0" xfId="0" applyFont="1">
      <alignment vertical="center"/>
    </xf>
    <xf numFmtId="0" fontId="12" fillId="0" borderId="0" xfId="6" applyFont="1" applyAlignment="1">
      <alignment horizontal="right" vertical="center"/>
    </xf>
    <xf numFmtId="0" fontId="19" fillId="0" borderId="0" xfId="0" applyFont="1">
      <alignment vertical="center"/>
    </xf>
    <xf numFmtId="0" fontId="2" fillId="0" borderId="0" xfId="0" applyFont="1" applyAlignment="1">
      <alignment horizontal="right" vertical="center"/>
    </xf>
    <xf numFmtId="0" fontId="16" fillId="0" borderId="0" xfId="6" applyFont="1">
      <alignment vertical="center"/>
    </xf>
    <xf numFmtId="0" fontId="2" fillId="6" borderId="21" xfId="0" applyFont="1" applyFill="1" applyBorder="1" applyAlignment="1">
      <alignment vertical="center"/>
    </xf>
    <xf numFmtId="0" fontId="12" fillId="3" borderId="21" xfId="6" applyFont="1" applyFill="1" applyBorder="1" applyAlignment="1">
      <alignment horizontal="center" vertical="center" wrapText="1"/>
    </xf>
    <xf numFmtId="0" fontId="12" fillId="4" borderId="21" xfId="6" applyFont="1" applyFill="1" applyBorder="1" applyAlignment="1">
      <alignment horizontal="center" vertical="center"/>
    </xf>
    <xf numFmtId="0" fontId="12" fillId="3" borderId="21" xfId="6" applyFont="1" applyFill="1" applyBorder="1" applyAlignment="1">
      <alignment horizontal="center" vertical="center"/>
    </xf>
    <xf numFmtId="0" fontId="10" fillId="0" borderId="11" xfId="6" applyFont="1" applyBorder="1" applyAlignment="1">
      <alignment horizontal="right" vertical="center"/>
    </xf>
    <xf numFmtId="0" fontId="2" fillId="6" borderId="34" xfId="0" applyFont="1" applyFill="1" applyBorder="1">
      <alignment vertical="center"/>
    </xf>
    <xf numFmtId="178" fontId="10" fillId="0" borderId="21" xfId="6" applyNumberFormat="1" applyFont="1" applyBorder="1" applyAlignment="1">
      <alignment horizontal="right" vertical="center"/>
    </xf>
    <xf numFmtId="0" fontId="10" fillId="0" borderId="51" xfId="6" applyFont="1" applyBorder="1" applyAlignment="1">
      <alignment horizontal="right" vertical="center"/>
    </xf>
    <xf numFmtId="0" fontId="12" fillId="0" borderId="21" xfId="6" applyFont="1" applyBorder="1" applyAlignment="1">
      <alignment horizontal="center" vertical="center" wrapText="1"/>
    </xf>
    <xf numFmtId="0" fontId="12" fillId="4" borderId="21" xfId="6" applyFont="1" applyFill="1" applyBorder="1" applyAlignment="1">
      <alignment vertical="center" shrinkToFit="1"/>
    </xf>
    <xf numFmtId="0" fontId="20" fillId="0" borderId="0" xfId="6" applyFont="1">
      <alignment vertical="center"/>
    </xf>
    <xf numFmtId="0" fontId="21" fillId="0" borderId="0" xfId="6" applyFont="1">
      <alignment vertical="center"/>
    </xf>
    <xf numFmtId="0" fontId="10" fillId="3" borderId="21" xfId="6" applyFont="1" applyFill="1" applyBorder="1" applyAlignment="1">
      <alignment horizontal="center" vertical="center"/>
    </xf>
    <xf numFmtId="0" fontId="10" fillId="4" borderId="21" xfId="6" applyFont="1" applyFill="1" applyBorder="1" applyAlignment="1">
      <alignment horizontal="left" vertical="center"/>
    </xf>
    <xf numFmtId="0" fontId="10" fillId="4" borderId="19" xfId="6" applyFont="1" applyFill="1" applyBorder="1" applyAlignment="1">
      <alignment horizontal="left" vertical="center"/>
    </xf>
    <xf numFmtId="0" fontId="2" fillId="6" borderId="0" xfId="0" applyFont="1" applyFill="1" applyAlignment="1">
      <alignment vertical="center"/>
    </xf>
    <xf numFmtId="0" fontId="2" fillId="6" borderId="0" xfId="0" applyFont="1" applyFill="1">
      <alignment vertical="center"/>
    </xf>
    <xf numFmtId="0" fontId="12" fillId="4" borderId="21" xfId="6" applyFont="1" applyFill="1" applyBorder="1" applyAlignment="1">
      <alignment vertical="center"/>
    </xf>
    <xf numFmtId="0" fontId="10" fillId="3" borderId="21" xfId="6" applyFont="1" applyFill="1" applyBorder="1" applyAlignment="1">
      <alignment horizontal="left" vertical="center"/>
    </xf>
    <xf numFmtId="0" fontId="10" fillId="4" borderId="21" xfId="6" applyFont="1" applyFill="1" applyBorder="1">
      <alignment vertical="center"/>
    </xf>
    <xf numFmtId="0" fontId="10" fillId="4" borderId="19" xfId="6" applyFont="1" applyFill="1" applyBorder="1">
      <alignment vertical="center"/>
    </xf>
    <xf numFmtId="0" fontId="2" fillId="6" borderId="21" xfId="0" applyFont="1" applyFill="1" applyBorder="1">
      <alignment vertical="center"/>
    </xf>
    <xf numFmtId="0" fontId="10" fillId="3" borderId="19" xfId="6" applyFont="1" applyFill="1" applyBorder="1" applyAlignment="1">
      <alignment horizontal="left" vertical="center"/>
    </xf>
    <xf numFmtId="0" fontId="10" fillId="3" borderId="14" xfId="6" applyFont="1" applyFill="1" applyBorder="1" applyAlignment="1">
      <alignment horizontal="left" vertical="center"/>
    </xf>
    <xf numFmtId="0" fontId="10" fillId="3" borderId="11" xfId="6" applyFont="1" applyFill="1" applyBorder="1" applyAlignment="1">
      <alignment horizontal="left" vertical="center"/>
    </xf>
    <xf numFmtId="179" fontId="10" fillId="0" borderId="21" xfId="6" applyNumberFormat="1" applyFont="1" applyBorder="1" applyAlignment="1">
      <alignment horizontal="center" vertical="center"/>
    </xf>
    <xf numFmtId="0" fontId="10" fillId="6" borderId="21" xfId="6" applyFont="1" applyFill="1" applyBorder="1" applyAlignment="1">
      <alignment horizontal="right" vertical="center"/>
    </xf>
    <xf numFmtId="0" fontId="10" fillId="0" borderId="19" xfId="6" applyFont="1" applyBorder="1" applyAlignment="1">
      <alignment horizontal="right" vertical="center"/>
    </xf>
    <xf numFmtId="179" fontId="10" fillId="0" borderId="21" xfId="6" applyNumberFormat="1" applyFont="1" applyBorder="1" applyAlignment="1">
      <alignment horizontal="center" vertical="center" wrapText="1"/>
    </xf>
    <xf numFmtId="0" fontId="23" fillId="0" borderId="0" xfId="0" applyFont="1">
      <alignment vertical="center"/>
    </xf>
  </cellXfs>
  <cellStyles count="10">
    <cellStyle name="Normal 2" xfId="1"/>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 name="通貨 2"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121285</xdr:colOff>
      <xdr:row>1</xdr:row>
      <xdr:rowOff>84455</xdr:rowOff>
    </xdr:from>
    <xdr:to xmlns:xdr="http://schemas.openxmlformats.org/drawingml/2006/spreadsheetDrawing">
      <xdr:col>3</xdr:col>
      <xdr:colOff>90805</xdr:colOff>
      <xdr:row>7</xdr:row>
      <xdr:rowOff>22225</xdr:rowOff>
    </xdr:to>
    <xdr:sp macro="" textlink="">
      <xdr:nvSpPr>
        <xdr:cNvPr id="2" name="図形 1"/>
        <xdr:cNvSpPr/>
      </xdr:nvSpPr>
      <xdr:spPr>
        <a:xfrm>
          <a:off x="321310" y="339725"/>
          <a:ext cx="1636395" cy="1207135"/>
        </a:xfrm>
        <a:prstGeom prst="wedgeRoundRectCallout">
          <a:avLst>
            <a:gd name="adj1" fmla="val 29564"/>
            <a:gd name="adj2" fmla="val 61326"/>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u="sng">
              <a:solidFill>
                <a:sysClr val="windowText" lastClr="000000"/>
              </a:solidFill>
              <a:latin typeface="HG丸ｺﾞｼｯｸM-PRO"/>
              <a:ea typeface="HG丸ｺﾞｼｯｸM-PRO"/>
            </a:rPr>
            <a:t>勤務形態</a:t>
          </a:r>
          <a:endParaRPr kumimoji="1" lang="ja-JP" altLang="en-US" u="sng">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A：常勤で専従</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B：常勤で兼務</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C：非常勤で専従</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D：非常勤で兼務</a:t>
          </a:r>
          <a:endParaRPr kumimoji="1" lang="ja-JP" altLang="en-US">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29</xdr:col>
      <xdr:colOff>92075</xdr:colOff>
      <xdr:row>5</xdr:row>
      <xdr:rowOff>212725</xdr:rowOff>
    </xdr:from>
    <xdr:to xmlns:xdr="http://schemas.openxmlformats.org/drawingml/2006/spreadsheetDrawing">
      <xdr:col>33</xdr:col>
      <xdr:colOff>147955</xdr:colOff>
      <xdr:row>7</xdr:row>
      <xdr:rowOff>161925</xdr:rowOff>
    </xdr:to>
    <xdr:sp macro="" textlink="">
      <xdr:nvSpPr>
        <xdr:cNvPr id="3" name="図形 3"/>
        <xdr:cNvSpPr/>
      </xdr:nvSpPr>
      <xdr:spPr>
        <a:xfrm>
          <a:off x="7978775" y="1382395"/>
          <a:ext cx="855980" cy="304165"/>
        </a:xfrm>
        <a:prstGeom prst="wedgeRoundRectCallout">
          <a:avLst>
            <a:gd name="adj1" fmla="val 55749"/>
            <a:gd name="adj2" fmla="val -53152"/>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ysClr val="windowText" lastClr="000000"/>
              </a:solidFill>
              <a:latin typeface="HG丸ｺﾞｼｯｸM-PRO"/>
              <a:ea typeface="HG丸ｺﾞｼｯｸM-PRO"/>
            </a:rPr>
            <a:t>週あたり</a:t>
          </a:r>
          <a:endParaRPr kumimoji="1" lang="ja-JP" altLang="en-US">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35</xdr:col>
      <xdr:colOff>130175</xdr:colOff>
      <xdr:row>5</xdr:row>
      <xdr:rowOff>210820</xdr:rowOff>
    </xdr:from>
    <xdr:to xmlns:xdr="http://schemas.openxmlformats.org/drawingml/2006/spreadsheetDrawing">
      <xdr:col>37</xdr:col>
      <xdr:colOff>282575</xdr:colOff>
      <xdr:row>7</xdr:row>
      <xdr:rowOff>163830</xdr:rowOff>
    </xdr:to>
    <xdr:sp macro="" textlink="">
      <xdr:nvSpPr>
        <xdr:cNvPr id="4" name="図形 4"/>
        <xdr:cNvSpPr/>
      </xdr:nvSpPr>
      <xdr:spPr>
        <a:xfrm>
          <a:off x="9217025" y="1380490"/>
          <a:ext cx="857250" cy="307975"/>
        </a:xfrm>
        <a:prstGeom prst="wedgeRoundRectCallout">
          <a:avLst>
            <a:gd name="adj1" fmla="val 55749"/>
            <a:gd name="adj2" fmla="val -53152"/>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ysClr val="windowText" lastClr="000000"/>
              </a:solidFill>
              <a:latin typeface="HG丸ｺﾞｼｯｸM-PRO"/>
              <a:ea typeface="HG丸ｺﾞｼｯｸM-PRO"/>
            </a:rPr>
            <a:t>月あたり</a:t>
          </a:r>
          <a:endParaRPr kumimoji="1" lang="ja-JP" altLang="en-US">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30</xdr:col>
      <xdr:colOff>131445</xdr:colOff>
      <xdr:row>19</xdr:row>
      <xdr:rowOff>13970</xdr:rowOff>
    </xdr:from>
    <xdr:to xmlns:xdr="http://schemas.openxmlformats.org/drawingml/2006/spreadsheetDrawing">
      <xdr:col>38</xdr:col>
      <xdr:colOff>4445</xdr:colOff>
      <xdr:row>23</xdr:row>
      <xdr:rowOff>140970</xdr:rowOff>
    </xdr:to>
    <xdr:sp macro="" textlink="">
      <xdr:nvSpPr>
        <xdr:cNvPr id="5" name="図形 5"/>
        <xdr:cNvSpPr/>
      </xdr:nvSpPr>
      <xdr:spPr>
        <a:xfrm>
          <a:off x="8218170" y="4373245"/>
          <a:ext cx="2159000" cy="1163320"/>
        </a:xfrm>
        <a:prstGeom prst="wedgeRoundRectCallout">
          <a:avLst>
            <a:gd name="adj1" fmla="val 23145"/>
            <a:gd name="adj2" fmla="val -70280"/>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u="sng">
              <a:solidFill>
                <a:sysClr val="windowText" lastClr="000000"/>
              </a:solidFill>
              <a:latin typeface="HG丸ｺﾞｼｯｸM-PRO"/>
              <a:ea typeface="HG丸ｺﾞｼｯｸM-PRO"/>
            </a:rPr>
            <a:t>自動計算</a:t>
          </a:r>
          <a:endParaRPr kumimoji="1" lang="ja-JP" altLang="en-US" u="sng">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常勤職員の場合、「(３)</a:t>
          </a:r>
          <a:r>
            <a:rPr kumimoji="1" lang="ja-JP" altLang="en-US">
              <a:solidFill>
                <a:sysClr val="windowText" lastClr="000000"/>
              </a:solidFill>
              <a:latin typeface="HG丸ｺﾞｼｯｸM-PRO"/>
              <a:ea typeface="HG丸ｺﾞｼｯｸM-PRO"/>
            </a:rPr>
            <a:t>事業所における常勤の従業者が勤務すべき時間数」と一致</a:t>
          </a:r>
          <a:endParaRPr kumimoji="1" lang="ja-JP" altLang="en-US">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19</xdr:col>
      <xdr:colOff>46990</xdr:colOff>
      <xdr:row>19</xdr:row>
      <xdr:rowOff>20320</xdr:rowOff>
    </xdr:from>
    <xdr:to xmlns:xdr="http://schemas.openxmlformats.org/drawingml/2006/spreadsheetDrawing">
      <xdr:col>29</xdr:col>
      <xdr:colOff>45085</xdr:colOff>
      <xdr:row>23</xdr:row>
      <xdr:rowOff>172720</xdr:rowOff>
    </xdr:to>
    <xdr:sp macro="" textlink="">
      <xdr:nvSpPr>
        <xdr:cNvPr id="6" name="図形 6"/>
        <xdr:cNvSpPr/>
      </xdr:nvSpPr>
      <xdr:spPr>
        <a:xfrm>
          <a:off x="5933440" y="4379595"/>
          <a:ext cx="1998345" cy="1188720"/>
        </a:xfrm>
        <a:prstGeom prst="roundRect">
          <a:avLst>
            <a:gd name="adj"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a:solidFill>
                <a:sysClr val="windowText" lastClr="000000"/>
              </a:solidFill>
              <a:latin typeface="HG丸ｺﾞｼｯｸM-PRO"/>
              <a:ea typeface="HG丸ｺﾞｼｯｸM-PRO"/>
            </a:rPr>
            <a:t/>
          </a:r>
          <a:r>
            <a:rPr kumimoji="1" lang="ja-JP" altLang="en-US" b="1" u="sng">
              <a:solidFill>
                <a:sysClr val="windowText" lastClr="000000"/>
              </a:solidFill>
              <a:latin typeface="HG丸ｺﾞｼｯｸM-PRO"/>
              <a:ea typeface="HG丸ｺﾞｼｯｸM-PRO"/>
            </a:rPr>
            <a:t>第５週は記載不要</a:t>
          </a:r>
          <a:endParaRPr kumimoji="1" lang="ja-JP" altLang="en-US" u="sng">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市に届</a:t>
          </a:r>
          <a:r>
            <a:rPr kumimoji="1" lang="ja-JP" altLang="en-US">
              <a:solidFill>
                <a:sysClr val="windowText" lastClr="000000"/>
              </a:solidFill>
              <a:latin typeface="HG丸ｺﾞｼｯｸM-PRO"/>
              <a:ea typeface="HG丸ｺﾞｼｯｸM-PRO"/>
            </a:rPr>
            <a:t>出を行う際は</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第１～４週までを記載</a:t>
          </a:r>
          <a:endParaRPr kumimoji="1" lang="ja-JP" altLang="en-US" b="1">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35</xdr:col>
      <xdr:colOff>635</xdr:colOff>
      <xdr:row>0</xdr:row>
      <xdr:rowOff>193040</xdr:rowOff>
    </xdr:from>
    <xdr:to xmlns:xdr="http://schemas.openxmlformats.org/drawingml/2006/spreadsheetDrawing">
      <xdr:col>37</xdr:col>
      <xdr:colOff>263525</xdr:colOff>
      <xdr:row>2</xdr:row>
      <xdr:rowOff>14605</xdr:rowOff>
    </xdr:to>
    <xdr:sp macro="" textlink="">
      <xdr:nvSpPr>
        <xdr:cNvPr id="8" name="図形 8"/>
        <xdr:cNvSpPr/>
      </xdr:nvSpPr>
      <xdr:spPr>
        <a:xfrm>
          <a:off x="9087485" y="193040"/>
          <a:ext cx="967740" cy="305435"/>
        </a:xfrm>
        <a:prstGeom prst="wedgeRoundRectCallout">
          <a:avLst>
            <a:gd name="adj1" fmla="val 53174"/>
            <a:gd name="adj2" fmla="val 80294"/>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a:solidFill>
                <a:sysClr val="windowText" lastClr="000000"/>
              </a:solidFill>
              <a:latin typeface="HG丸ｺﾞｼｯｸM-PRO"/>
              <a:ea typeface="HG丸ｺﾞｼｯｸM-PRO"/>
            </a:rPr>
            <a:t>4週を選択</a:t>
          </a:r>
          <a:endParaRPr kumimoji="1" lang="ja-JP" altLang="en-US">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1</xdr:col>
      <xdr:colOff>163830</xdr:colOff>
      <xdr:row>19</xdr:row>
      <xdr:rowOff>0</xdr:rowOff>
    </xdr:from>
    <xdr:to xmlns:xdr="http://schemas.openxmlformats.org/drawingml/2006/spreadsheetDrawing">
      <xdr:col>17</xdr:col>
      <xdr:colOff>51435</xdr:colOff>
      <xdr:row>30</xdr:row>
      <xdr:rowOff>198120</xdr:rowOff>
    </xdr:to>
    <xdr:sp macro="" textlink="">
      <xdr:nvSpPr>
        <xdr:cNvPr id="9" name="図形 9"/>
        <xdr:cNvSpPr/>
      </xdr:nvSpPr>
      <xdr:spPr>
        <a:xfrm>
          <a:off x="363855" y="4359275"/>
          <a:ext cx="5173980" cy="3048000"/>
        </a:xfrm>
        <a:prstGeom prst="wedgeRoundRectCallout">
          <a:avLst>
            <a:gd name="adj1" fmla="val -14196"/>
            <a:gd name="adj2" fmla="val -58487"/>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b="0" u="sng">
              <a:solidFill>
                <a:sysClr val="windowText" lastClr="000000"/>
              </a:solidFill>
              <a:latin typeface="HG丸ｺﾞｼｯｸM-PRO"/>
              <a:ea typeface="HG丸ｺﾞｼｯｸM-PRO"/>
            </a:rPr>
            <a:t>加算の対象職員は資格欄に以下記載　※書ききれない場合は(11)に記載</a:t>
          </a:r>
          <a:endParaRPr kumimoji="1" lang="ja-JP" altLang="en-US" b="0" u="sng">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・児童指導員等加配加算</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常勤専従５年以上：専上　</a:t>
          </a:r>
          <a:r>
            <a:rPr kumimoji="1" lang="ja-JP" altLang="en-US" b="0">
              <a:solidFill>
                <a:sysClr val="windowText" lastClr="000000"/>
              </a:solidFill>
              <a:latin typeface="HG丸ｺﾞｼｯｸM-PRO"/>
              <a:ea typeface="HG丸ｺﾞｼｯｸM-PRO"/>
            </a:rPr>
            <a:t>常勤専従５年未満：専未</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常勤換算５年以上：換上</a:t>
          </a:r>
          <a:r>
            <a:rPr kumimoji="1" lang="ja-JP" altLang="en-US" b="0">
              <a:solidFill>
                <a:sysClr val="windowText" lastClr="000000"/>
              </a:solidFill>
              <a:latin typeface="HG丸ｺﾞｼｯｸM-PRO"/>
              <a:ea typeface="HG丸ｺﾞｼｯｸM-PRO"/>
            </a:rPr>
            <a:t>　常勤換算５年未満：換未</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その他の従業者　：他</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・専門的支援体制加算：専体</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・福祉専門職員配置等加算Ⅲ（勤続３年以上）：3年</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・強度行動障害支援者養成研修（基礎研修）修了：強行基</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・強度行動障害支援者養成研修（実践研修）修了：強行実</a:t>
          </a:r>
          <a:endParaRPr kumimoji="1" lang="ja-JP" altLang="en-US" b="0">
            <a:solidFill>
              <a:sysClr val="windowText" lastClr="000000"/>
            </a:solidFill>
            <a:latin typeface="HG丸ｺﾞｼｯｸM-PRO"/>
            <a:ea typeface="HG丸ｺﾞｼｯｸM-PRO"/>
          </a:endParaRPr>
        </a:p>
        <a:p>
          <a:pPr algn="l"/>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例：児童指導員（児童福祉事業での実務経験2年以上）で</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児童指導員等加配加算常勤専従５年以上かつ</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福祉専門職員配置等加算Ⅲ</a:t>
          </a:r>
          <a:r>
            <a:rPr kumimoji="1" lang="ja-JP" altLang="en-US" b="0">
              <a:solidFill>
                <a:sysClr val="windowText" lastClr="000000"/>
              </a:solidFill>
              <a:latin typeface="HG丸ｺﾞｼｯｸM-PRO"/>
              <a:ea typeface="HG丸ｺﾞｼｯｸM-PRO"/>
            </a:rPr>
            <a:t>（勤続３年以上）</a:t>
          </a:r>
          <a:r>
            <a:rPr kumimoji="1" lang="ja-JP" altLang="en-US" b="0">
              <a:solidFill>
                <a:sysClr val="windowText" lastClr="000000"/>
              </a:solidFill>
              <a:latin typeface="HG丸ｺﾞｼｯｸM-PRO"/>
              <a:ea typeface="HG丸ｺﾞｼｯｸM-PRO"/>
            </a:rPr>
            <a:t>を算定する職員</a:t>
          </a:r>
          <a:endParaRPr kumimoji="1" lang="ja-JP" altLang="en-US" b="0">
            <a:solidFill>
              <a:sysClr val="windowText" lastClr="000000"/>
            </a:solidFill>
            <a:latin typeface="HG丸ｺﾞｼｯｸM-PRO"/>
            <a:ea typeface="HG丸ｺﾞｼｯｸM-PRO"/>
          </a:endParaRPr>
        </a:p>
        <a:p>
          <a:pPr algn="l"/>
          <a:r>
            <a:rPr kumimoji="1" lang="ja-JP" altLang="en-US" b="0">
              <a:solidFill>
                <a:sysClr val="windowText" lastClr="000000"/>
              </a:solidFill>
              <a:latin typeface="HG丸ｺﾞｼｯｸM-PRO"/>
              <a:ea typeface="HG丸ｺﾞｼｯｸM-PRO"/>
            </a:rPr>
            <a:t>　　⇒実務2年以上・専上・３年</a:t>
          </a:r>
          <a:endParaRPr kumimoji="1" lang="ja-JP" altLang="en-US" b="0">
            <a:solidFill>
              <a:sysClr val="windowText" lastClr="000000"/>
            </a:solidFill>
            <a:latin typeface="HG丸ｺﾞｼｯｸM-PRO"/>
            <a:ea typeface="HG丸ｺﾞｼｯｸM-PRO"/>
          </a:endParaRPr>
        </a:p>
      </xdr:txBody>
    </xdr:sp>
    <xdr:clientData/>
  </xdr:twoCellAnchor>
  <xdr:twoCellAnchor>
    <xdr:from xmlns:xdr="http://schemas.openxmlformats.org/drawingml/2006/spreadsheetDrawing">
      <xdr:col>4</xdr:col>
      <xdr:colOff>91440</xdr:colOff>
      <xdr:row>1</xdr:row>
      <xdr:rowOff>76835</xdr:rowOff>
    </xdr:from>
    <xdr:to xmlns:xdr="http://schemas.openxmlformats.org/drawingml/2006/spreadsheetDrawing">
      <xdr:col>11</xdr:col>
      <xdr:colOff>58420</xdr:colOff>
      <xdr:row>7</xdr:row>
      <xdr:rowOff>15875</xdr:rowOff>
    </xdr:to>
    <xdr:sp macro="" textlink="">
      <xdr:nvSpPr>
        <xdr:cNvPr id="10" name="図形 10"/>
        <xdr:cNvSpPr/>
      </xdr:nvSpPr>
      <xdr:spPr>
        <a:xfrm>
          <a:off x="2567940" y="332105"/>
          <a:ext cx="1776730" cy="1208405"/>
        </a:xfrm>
        <a:prstGeom prst="wedgeRoundRectCallout">
          <a:avLst>
            <a:gd name="adj1" fmla="val -31192"/>
            <a:gd name="adj2" fmla="val 58818"/>
            <a:gd name="adj3" fmla="val 1666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a:solidFill>
                <a:sysClr val="windowText" lastClr="000000"/>
              </a:solidFill>
              <a:latin typeface="HG丸ｺﾞｼｯｸM-PRO"/>
              <a:ea typeface="HG丸ｺﾞｼｯｸM-PRO"/>
            </a:rPr>
            <a:t>育児・介護による時短勤務の場合は、氏名の横に(時短)と記載</a:t>
          </a:r>
          <a:endParaRPr kumimoji="1" lang="ja-JP" altLang="en-US">
            <a:solidFill>
              <a:sysClr val="windowText" lastClr="000000"/>
            </a:solidFill>
            <a:latin typeface="HG丸ｺﾞｼｯｸM-PRO"/>
            <a:ea typeface="HG丸ｺﾞｼｯｸM-PRO"/>
          </a:endParaRPr>
        </a:p>
        <a:p>
          <a:pPr algn="l"/>
          <a:r>
            <a:rPr kumimoji="1" lang="ja-JP" altLang="en-US">
              <a:solidFill>
                <a:sysClr val="windowText" lastClr="000000"/>
              </a:solidFill>
              <a:latin typeface="HG丸ｺﾞｼｯｸM-PRO"/>
              <a:ea typeface="HG丸ｺﾞｼｯｸM-PRO"/>
            </a:rPr>
            <a:t>例：高崎 太郎(時短</a:t>
          </a:r>
          <a:r>
            <a:rPr kumimoji="1" lang="ja-JP" altLang="en-US">
              <a:solidFill>
                <a:sysClr val="windowText" lastClr="000000"/>
              </a:solidFill>
              <a:latin typeface="HG丸ｺﾞｼｯｸM-PRO"/>
              <a:ea typeface="HG丸ｺﾞｼｯｸM-PRO"/>
            </a:rPr>
            <a:t>)</a:t>
          </a:r>
          <a:endParaRPr kumimoji="1" lang="ja-JP" altLang="en-US">
            <a:solidFill>
              <a:sysClr val="windowText" lastClr="00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1" customWidth="1"/>
    <col min="21" max="255" width="4.25" style="1" customWidth="1"/>
    <col min="256" max="16384" width="8.25" style="1"/>
  </cols>
  <sheetData>
    <row r="1" spans="1:20" ht="12.75" customHeight="1">
      <c r="A1" s="4" t="s">
        <v>0</v>
      </c>
    </row>
    <row r="2" spans="1:20" ht="12.75" customHeight="1">
      <c r="L2" s="113" t="s">
        <v>7</v>
      </c>
    </row>
    <row r="3" spans="1:20" ht="12.75" customHeight="1">
      <c r="A3" s="5"/>
      <c r="B3" s="24"/>
      <c r="C3" s="24"/>
      <c r="D3" s="24"/>
      <c r="E3" s="24"/>
      <c r="F3" s="24"/>
      <c r="G3" s="24"/>
      <c r="H3" s="24"/>
      <c r="I3" s="4"/>
    </row>
    <row r="4" spans="1:20" ht="12.75" customHeight="1">
      <c r="A4" s="5"/>
      <c r="B4" s="24"/>
      <c r="C4" s="24"/>
      <c r="D4" s="24"/>
      <c r="E4" s="24"/>
      <c r="F4" s="24"/>
      <c r="G4" s="24"/>
      <c r="H4" s="24"/>
      <c r="I4" s="4"/>
      <c r="N4" s="115" t="s">
        <v>14</v>
      </c>
      <c r="O4" s="117"/>
      <c r="P4" s="120"/>
      <c r="Q4" s="120"/>
      <c r="R4" s="120"/>
      <c r="S4" s="120"/>
      <c r="T4" s="127"/>
    </row>
    <row r="5" spans="1:20" ht="12.75" customHeight="1">
      <c r="B5" s="25"/>
      <c r="C5" s="50"/>
      <c r="D5" s="50"/>
      <c r="E5" s="50"/>
      <c r="F5" s="50"/>
      <c r="G5" s="50"/>
      <c r="H5" s="50"/>
    </row>
    <row r="6" spans="1:20" ht="12.75" customHeight="1">
      <c r="A6" s="6"/>
      <c r="B6" s="26" t="s">
        <v>1</v>
      </c>
      <c r="C6" s="51"/>
      <c r="D6" s="61"/>
      <c r="E6" s="67"/>
      <c r="F6" s="67"/>
      <c r="G6" s="67"/>
      <c r="H6" s="67"/>
      <c r="I6" s="67"/>
      <c r="J6" s="67"/>
      <c r="K6" s="67"/>
      <c r="L6" s="67"/>
      <c r="M6" s="67"/>
      <c r="N6" s="67"/>
      <c r="O6" s="67"/>
      <c r="P6" s="67"/>
      <c r="Q6" s="67"/>
      <c r="R6" s="122"/>
      <c r="S6" s="122"/>
      <c r="T6" s="128"/>
    </row>
    <row r="7" spans="1:20" ht="12.75" customHeight="1">
      <c r="A7" s="7" t="s">
        <v>12</v>
      </c>
      <c r="B7" s="27" t="s">
        <v>15</v>
      </c>
      <c r="C7" s="39"/>
      <c r="D7" s="62"/>
      <c r="E7" s="1"/>
      <c r="F7" s="1"/>
      <c r="G7" s="1"/>
      <c r="H7" s="1"/>
      <c r="I7" s="1"/>
      <c r="J7" s="1"/>
      <c r="K7" s="1"/>
      <c r="L7" s="1"/>
      <c r="M7" s="1"/>
      <c r="N7" s="1"/>
      <c r="O7" s="1"/>
      <c r="P7" s="1"/>
      <c r="Q7" s="1"/>
      <c r="R7" s="56"/>
      <c r="S7" s="56"/>
      <c r="T7" s="129"/>
    </row>
    <row r="8" spans="1:20" ht="12.75" customHeight="1">
      <c r="A8" s="7"/>
      <c r="B8" s="28" t="s">
        <v>17</v>
      </c>
      <c r="C8" s="52"/>
      <c r="D8" s="63" t="s">
        <v>11</v>
      </c>
      <c r="E8" s="68"/>
      <c r="F8" s="68"/>
      <c r="G8" s="68"/>
      <c r="H8" s="68"/>
      <c r="I8" s="68"/>
      <c r="J8" s="68"/>
      <c r="K8" s="68"/>
      <c r="L8" s="68"/>
      <c r="M8" s="68"/>
      <c r="N8" s="68"/>
      <c r="O8" s="68"/>
      <c r="P8" s="68"/>
      <c r="Q8" s="68"/>
      <c r="R8" s="68"/>
      <c r="S8" s="68"/>
      <c r="T8" s="130"/>
    </row>
    <row r="9" spans="1:20" ht="12.75" customHeight="1">
      <c r="A9" s="7" t="s">
        <v>18</v>
      </c>
      <c r="B9" s="3"/>
      <c r="C9" s="53"/>
      <c r="D9" s="64"/>
      <c r="E9" s="69"/>
      <c r="F9" s="82" t="s">
        <v>8</v>
      </c>
      <c r="G9" s="91"/>
      <c r="H9" s="91"/>
      <c r="I9" s="91" t="s">
        <v>21</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27</v>
      </c>
      <c r="C11" s="39"/>
      <c r="D11" s="39" t="s">
        <v>5</v>
      </c>
      <c r="E11" s="39"/>
      <c r="F11" s="83"/>
      <c r="G11" s="83"/>
      <c r="H11" s="83"/>
      <c r="I11" s="83"/>
      <c r="J11" s="106"/>
      <c r="K11" s="110" t="s">
        <v>30</v>
      </c>
      <c r="L11" s="110"/>
      <c r="M11" s="62"/>
      <c r="N11" s="1"/>
      <c r="O11" s="1"/>
      <c r="P11" s="1"/>
      <c r="Q11" s="1"/>
      <c r="R11" s="56"/>
      <c r="S11" s="56"/>
      <c r="T11" s="129"/>
    </row>
    <row r="12" spans="1:20" ht="12.75" customHeight="1">
      <c r="A12" s="10" t="s">
        <v>31</v>
      </c>
      <c r="B12" s="30"/>
      <c r="C12" s="30"/>
      <c r="D12" s="30"/>
      <c r="E12" s="30"/>
      <c r="F12" s="30"/>
      <c r="G12" s="30"/>
      <c r="H12" s="30"/>
      <c r="I12" s="102"/>
      <c r="J12" s="66" t="s">
        <v>32</v>
      </c>
      <c r="K12" s="92"/>
      <c r="L12" s="92"/>
      <c r="M12" s="92"/>
      <c r="N12" s="92"/>
      <c r="O12" s="92"/>
      <c r="P12" s="92"/>
      <c r="Q12" s="92"/>
      <c r="R12" s="123"/>
      <c r="S12" s="123"/>
      <c r="T12" s="133"/>
    </row>
    <row r="13" spans="1:20" ht="13.5">
      <c r="A13" s="11" t="s">
        <v>34</v>
      </c>
      <c r="B13" s="31"/>
      <c r="C13" s="39" t="s">
        <v>1</v>
      </c>
      <c r="D13" s="66"/>
      <c r="E13" s="71"/>
      <c r="F13" s="84"/>
      <c r="G13" s="84"/>
      <c r="H13" s="84"/>
      <c r="I13" s="103"/>
      <c r="J13" s="89" t="s">
        <v>37</v>
      </c>
      <c r="K13" s="53"/>
      <c r="L13" s="114" t="s">
        <v>10</v>
      </c>
      <c r="M13" s="25"/>
      <c r="N13" s="25"/>
      <c r="O13" s="25"/>
      <c r="P13" s="25"/>
      <c r="Q13" s="25"/>
      <c r="R13" s="56"/>
      <c r="S13" s="56"/>
      <c r="T13" s="129"/>
    </row>
    <row r="14" spans="1:20" ht="20.25" customHeight="1">
      <c r="A14" s="12" t="s">
        <v>16</v>
      </c>
      <c r="B14" s="32"/>
      <c r="C14" s="39" t="s">
        <v>39</v>
      </c>
      <c r="D14" s="66"/>
      <c r="E14" s="34"/>
      <c r="F14" s="85"/>
      <c r="G14" s="85"/>
      <c r="H14" s="85"/>
      <c r="I14" s="104"/>
      <c r="J14" s="34"/>
      <c r="K14" s="29"/>
      <c r="L14" s="34"/>
      <c r="M14" s="29"/>
      <c r="N14" s="29"/>
      <c r="O14" s="29"/>
      <c r="P14" s="29"/>
      <c r="Q14" s="29"/>
      <c r="R14" s="29"/>
      <c r="S14" s="29"/>
      <c r="T14" s="134"/>
    </row>
    <row r="15" spans="1:20" ht="12.75" customHeight="1">
      <c r="A15" s="13" t="s">
        <v>6</v>
      </c>
      <c r="B15" s="28"/>
      <c r="C15" s="28"/>
      <c r="D15" s="28"/>
      <c r="E15" s="52"/>
      <c r="F15" s="39" t="s">
        <v>42</v>
      </c>
      <c r="G15" s="39"/>
      <c r="H15" s="39"/>
      <c r="I15" s="35" t="s">
        <v>45</v>
      </c>
      <c r="J15" s="30"/>
      <c r="K15" s="72"/>
      <c r="L15" s="39" t="s">
        <v>20</v>
      </c>
      <c r="M15" s="39"/>
      <c r="N15" s="39"/>
      <c r="O15" s="39" t="s">
        <v>43</v>
      </c>
      <c r="P15" s="39"/>
      <c r="Q15" s="66"/>
      <c r="R15" s="107" t="s">
        <v>46</v>
      </c>
      <c r="S15" s="107"/>
      <c r="T15" s="135"/>
    </row>
    <row r="16" spans="1:20" ht="12.75" customHeight="1">
      <c r="A16" s="14"/>
      <c r="B16" s="29"/>
      <c r="C16" s="29"/>
      <c r="D16" s="29"/>
      <c r="E16" s="54"/>
      <c r="F16" s="27" t="s">
        <v>48</v>
      </c>
      <c r="G16" s="66" t="s">
        <v>52</v>
      </c>
      <c r="H16" s="27"/>
      <c r="I16" s="39" t="s">
        <v>48</v>
      </c>
      <c r="J16" s="66" t="s">
        <v>52</v>
      </c>
      <c r="K16" s="27"/>
      <c r="L16" s="39" t="s">
        <v>48</v>
      </c>
      <c r="M16" s="66" t="s">
        <v>52</v>
      </c>
      <c r="N16" s="27"/>
      <c r="O16" s="39" t="s">
        <v>48</v>
      </c>
      <c r="P16" s="66" t="s">
        <v>52</v>
      </c>
      <c r="Q16" s="92"/>
      <c r="R16" s="39" t="s">
        <v>48</v>
      </c>
      <c r="S16" s="66" t="s">
        <v>52</v>
      </c>
      <c r="T16" s="136"/>
    </row>
    <row r="17" spans="1:20" ht="12.75" customHeight="1">
      <c r="A17" s="14"/>
      <c r="B17" s="33" t="s">
        <v>57</v>
      </c>
      <c r="C17" s="52"/>
      <c r="D17" s="35" t="s">
        <v>9</v>
      </c>
      <c r="E17" s="72"/>
      <c r="F17" s="39"/>
      <c r="G17" s="66"/>
      <c r="H17" s="27"/>
      <c r="I17" s="39"/>
      <c r="J17" s="66"/>
      <c r="K17" s="27"/>
      <c r="L17" s="39"/>
      <c r="M17" s="66"/>
      <c r="N17" s="27"/>
      <c r="O17" s="39"/>
      <c r="P17" s="66"/>
      <c r="Q17" s="92"/>
      <c r="R17" s="39"/>
      <c r="S17" s="66"/>
      <c r="T17" s="136"/>
    </row>
    <row r="18" spans="1:20" ht="12.75" customHeight="1">
      <c r="A18" s="14"/>
      <c r="B18" s="34"/>
      <c r="C18" s="54"/>
      <c r="D18" s="35" t="s">
        <v>44</v>
      </c>
      <c r="E18" s="72"/>
      <c r="F18" s="39"/>
      <c r="G18" s="66"/>
      <c r="H18" s="27"/>
      <c r="I18" s="39"/>
      <c r="J18" s="66"/>
      <c r="K18" s="27"/>
      <c r="L18" s="39"/>
      <c r="M18" s="66"/>
      <c r="N18" s="27"/>
      <c r="O18" s="39"/>
      <c r="P18" s="66"/>
      <c r="Q18" s="92"/>
      <c r="R18" s="39"/>
      <c r="S18" s="66"/>
      <c r="T18" s="136"/>
    </row>
    <row r="19" spans="1:20" ht="12.75" customHeight="1">
      <c r="A19" s="14"/>
      <c r="B19" s="35" t="s">
        <v>60</v>
      </c>
      <c r="C19" s="30"/>
      <c r="D19" s="30"/>
      <c r="E19" s="72"/>
      <c r="F19" s="66"/>
      <c r="G19" s="92"/>
      <c r="H19" s="27"/>
      <c r="I19" s="66"/>
      <c r="J19" s="92"/>
      <c r="K19" s="27"/>
      <c r="L19" s="66"/>
      <c r="M19" s="92"/>
      <c r="N19" s="27"/>
      <c r="O19" s="66"/>
      <c r="P19" s="92"/>
      <c r="Q19" s="92"/>
      <c r="R19" s="66"/>
      <c r="S19" s="92"/>
      <c r="T19" s="136"/>
    </row>
    <row r="20" spans="1:20" ht="12.75" customHeight="1">
      <c r="A20" s="14"/>
      <c r="B20" s="35" t="s">
        <v>47</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62</v>
      </c>
      <c r="G21" s="39"/>
      <c r="H21" s="39"/>
      <c r="I21" s="66" t="s">
        <v>63</v>
      </c>
      <c r="J21" s="92"/>
      <c r="K21" s="27"/>
      <c r="L21" s="35" t="s">
        <v>64</v>
      </c>
      <c r="M21" s="30"/>
      <c r="N21" s="72"/>
      <c r="O21" s="66" t="s">
        <v>66</v>
      </c>
      <c r="P21" s="92"/>
      <c r="Q21" s="92"/>
      <c r="R21" s="62"/>
      <c r="T21" s="138"/>
    </row>
    <row r="22" spans="1:20" ht="12.75" customHeight="1">
      <c r="A22" s="14"/>
      <c r="B22" s="29"/>
      <c r="C22" s="29"/>
      <c r="D22" s="29"/>
      <c r="E22" s="54"/>
      <c r="F22" s="27" t="s">
        <v>48</v>
      </c>
      <c r="G22" s="66" t="s">
        <v>52</v>
      </c>
      <c r="H22" s="27"/>
      <c r="I22" s="39" t="s">
        <v>48</v>
      </c>
      <c r="J22" s="66" t="s">
        <v>52</v>
      </c>
      <c r="K22" s="27"/>
      <c r="L22" s="39" t="s">
        <v>48</v>
      </c>
      <c r="M22" s="66" t="s">
        <v>52</v>
      </c>
      <c r="N22" s="27"/>
      <c r="O22" s="39" t="s">
        <v>48</v>
      </c>
      <c r="P22" s="66" t="s">
        <v>52</v>
      </c>
      <c r="Q22" s="92"/>
      <c r="R22" s="62"/>
      <c r="T22" s="138"/>
    </row>
    <row r="23" spans="1:20" ht="12.75" customHeight="1">
      <c r="A23" s="14"/>
      <c r="B23" s="33" t="s">
        <v>57</v>
      </c>
      <c r="C23" s="52"/>
      <c r="D23" s="35" t="s">
        <v>9</v>
      </c>
      <c r="E23" s="72"/>
      <c r="F23" s="39"/>
      <c r="G23" s="66"/>
      <c r="H23" s="27"/>
      <c r="I23" s="39"/>
      <c r="J23" s="66"/>
      <c r="K23" s="27"/>
      <c r="L23" s="39"/>
      <c r="M23" s="66"/>
      <c r="N23" s="27"/>
      <c r="O23" s="39"/>
      <c r="P23" s="66"/>
      <c r="Q23" s="92"/>
      <c r="R23" s="62"/>
      <c r="T23" s="138"/>
    </row>
    <row r="24" spans="1:20" ht="12.75" customHeight="1">
      <c r="A24" s="14"/>
      <c r="B24" s="34"/>
      <c r="C24" s="54"/>
      <c r="D24" s="35" t="s">
        <v>44</v>
      </c>
      <c r="E24" s="72"/>
      <c r="F24" s="39"/>
      <c r="G24" s="66"/>
      <c r="H24" s="27"/>
      <c r="I24" s="39"/>
      <c r="J24" s="66"/>
      <c r="K24" s="27"/>
      <c r="L24" s="39"/>
      <c r="M24" s="66"/>
      <c r="N24" s="27"/>
      <c r="O24" s="39"/>
      <c r="P24" s="66"/>
      <c r="Q24" s="92"/>
      <c r="R24" s="62"/>
      <c r="T24" s="138"/>
    </row>
    <row r="25" spans="1:20" ht="12.75" customHeight="1">
      <c r="A25" s="14"/>
      <c r="B25" s="35" t="s">
        <v>60</v>
      </c>
      <c r="C25" s="30"/>
      <c r="D25" s="30"/>
      <c r="E25" s="72"/>
      <c r="F25" s="66"/>
      <c r="G25" s="92"/>
      <c r="H25" s="27"/>
      <c r="I25" s="66"/>
      <c r="J25" s="92"/>
      <c r="K25" s="27"/>
      <c r="L25" s="66"/>
      <c r="M25" s="92"/>
      <c r="N25" s="27"/>
      <c r="O25" s="39"/>
      <c r="P25" s="39"/>
      <c r="Q25" s="66"/>
      <c r="R25" s="62"/>
      <c r="T25" s="138"/>
    </row>
    <row r="26" spans="1:20" ht="12.75" customHeight="1">
      <c r="A26" s="14"/>
      <c r="B26" s="35" t="s">
        <v>47</v>
      </c>
      <c r="C26" s="30"/>
      <c r="D26" s="30"/>
      <c r="E26" s="72"/>
      <c r="F26" s="87"/>
      <c r="G26" s="94"/>
      <c r="H26" s="98"/>
      <c r="I26" s="87"/>
      <c r="J26" s="94"/>
      <c r="K26" s="98"/>
      <c r="L26" s="87"/>
      <c r="M26" s="94"/>
      <c r="N26" s="98"/>
      <c r="O26" s="118"/>
      <c r="P26" s="118"/>
      <c r="Q26" s="87"/>
      <c r="R26" s="62"/>
      <c r="T26" s="138"/>
    </row>
    <row r="27" spans="1:20" s="2" customFormat="1" ht="13.5" customHeight="1">
      <c r="A27" s="15"/>
      <c r="B27" s="36" t="s">
        <v>23</v>
      </c>
      <c r="C27" s="55"/>
      <c r="D27" s="55"/>
      <c r="E27" s="73"/>
      <c r="F27" s="66" t="s">
        <v>70</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50</v>
      </c>
      <c r="G28" s="95"/>
      <c r="H28" s="95"/>
      <c r="I28" s="105" t="s">
        <v>28</v>
      </c>
      <c r="J28" s="105"/>
      <c r="K28" s="105"/>
      <c r="L28" s="105"/>
      <c r="M28" s="105" t="s">
        <v>69</v>
      </c>
      <c r="N28" s="105"/>
      <c r="O28" s="105"/>
      <c r="P28" s="105"/>
      <c r="Q28" s="105" t="s">
        <v>71</v>
      </c>
      <c r="R28" s="105"/>
      <c r="S28" s="105"/>
      <c r="T28" s="140"/>
    </row>
    <row r="29" spans="1:20" s="2" customFormat="1" ht="13.5" customHeight="1">
      <c r="A29" s="15"/>
      <c r="B29" s="37"/>
      <c r="C29" s="56"/>
      <c r="D29" s="56"/>
      <c r="E29" s="74"/>
      <c r="F29" s="88" t="s">
        <v>72</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74</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67</v>
      </c>
      <c r="G31" s="95"/>
      <c r="H31" s="95"/>
      <c r="I31" s="66"/>
      <c r="J31" s="92"/>
      <c r="K31" s="92"/>
      <c r="L31" s="27"/>
      <c r="M31" s="66"/>
      <c r="N31" s="92"/>
      <c r="O31" s="92"/>
      <c r="P31" s="27"/>
      <c r="Q31" s="66"/>
      <c r="R31" s="123"/>
      <c r="S31" s="123"/>
      <c r="T31" s="133"/>
    </row>
    <row r="32" spans="1:20" ht="12.75" customHeight="1">
      <c r="A32" s="17" t="s">
        <v>76</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58</v>
      </c>
      <c r="C33" s="40"/>
      <c r="D33" s="40"/>
      <c r="E33" s="40"/>
      <c r="F33" s="44" t="s">
        <v>77</v>
      </c>
      <c r="G33" s="60"/>
      <c r="H33" s="60"/>
      <c r="I33" s="60"/>
      <c r="J33" s="60"/>
      <c r="K33" s="60"/>
      <c r="L33" s="60"/>
      <c r="M33" s="60"/>
      <c r="N33" s="60"/>
      <c r="O33" s="60"/>
      <c r="P33" s="60"/>
      <c r="Q33" s="60"/>
      <c r="R33" s="47"/>
      <c r="S33" s="47"/>
      <c r="T33" s="141"/>
    </row>
    <row r="34" spans="1:21" ht="12.75" customHeight="1">
      <c r="A34" s="17"/>
      <c r="B34" s="40" t="s">
        <v>55</v>
      </c>
      <c r="C34" s="40"/>
      <c r="D34" s="40"/>
      <c r="E34" s="40"/>
      <c r="F34" s="44" t="s">
        <v>78</v>
      </c>
      <c r="G34" s="60"/>
      <c r="H34" s="60"/>
      <c r="I34" s="60"/>
      <c r="J34" s="60"/>
      <c r="K34" s="60"/>
      <c r="L34" s="60"/>
      <c r="M34" s="60"/>
      <c r="N34" s="60"/>
      <c r="O34" s="60"/>
      <c r="P34" s="60"/>
      <c r="Q34" s="60"/>
      <c r="R34" s="47"/>
      <c r="S34" s="47"/>
      <c r="T34" s="141"/>
    </row>
    <row r="35" spans="1:21" ht="12.75" customHeight="1">
      <c r="A35" s="17"/>
      <c r="B35" s="41" t="s">
        <v>61</v>
      </c>
      <c r="C35" s="58"/>
      <c r="D35" s="58"/>
      <c r="E35" s="76"/>
      <c r="F35" s="89" t="s">
        <v>35</v>
      </c>
      <c r="G35" s="53"/>
      <c r="H35" s="99" t="s">
        <v>79</v>
      </c>
      <c r="I35" s="99"/>
      <c r="J35" s="99"/>
      <c r="K35" s="99"/>
      <c r="L35" s="99"/>
      <c r="M35" s="99"/>
      <c r="N35" s="99"/>
      <c r="O35" s="99"/>
      <c r="P35" s="99"/>
      <c r="Q35" s="121"/>
      <c r="R35" s="124"/>
      <c r="S35" s="126"/>
      <c r="T35" s="142"/>
    </row>
    <row r="36" spans="1:21" ht="12.75" customHeight="1">
      <c r="A36" s="17"/>
      <c r="B36" s="42"/>
      <c r="C36" s="4"/>
      <c r="D36" s="4"/>
      <c r="E36" s="77"/>
      <c r="F36" s="89"/>
      <c r="G36" s="53"/>
      <c r="H36" s="100" t="s">
        <v>80</v>
      </c>
      <c r="I36" s="100"/>
      <c r="J36" s="100" t="s">
        <v>81</v>
      </c>
      <c r="K36" s="100"/>
      <c r="L36" s="100" t="s">
        <v>83</v>
      </c>
      <c r="M36" s="100"/>
      <c r="N36" s="100" t="s">
        <v>84</v>
      </c>
      <c r="O36" s="100"/>
      <c r="P36" s="100" t="s">
        <v>24</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85</v>
      </c>
      <c r="G38" s="39"/>
      <c r="H38" s="39" t="s">
        <v>25</v>
      </c>
      <c r="I38" s="66"/>
      <c r="J38" s="107" t="s">
        <v>87</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88</v>
      </c>
      <c r="C41" s="60"/>
      <c r="D41" s="60"/>
      <c r="E41" s="79"/>
      <c r="F41" s="66" t="s">
        <v>90</v>
      </c>
      <c r="G41" s="92"/>
      <c r="H41" s="92"/>
      <c r="I41" s="92"/>
      <c r="J41" s="92"/>
      <c r="K41" s="92"/>
      <c r="L41" s="92"/>
      <c r="M41" s="92"/>
      <c r="N41" s="92"/>
      <c r="O41" s="92"/>
      <c r="P41" s="92"/>
      <c r="Q41" s="92"/>
      <c r="R41" s="47"/>
      <c r="S41" s="47"/>
      <c r="T41" s="141"/>
    </row>
    <row r="42" spans="1:21" ht="12.75" customHeight="1">
      <c r="A42" s="17"/>
      <c r="B42" s="40" t="s">
        <v>91</v>
      </c>
      <c r="C42" s="40"/>
      <c r="D42" s="40"/>
      <c r="E42" s="40"/>
      <c r="F42" s="86"/>
      <c r="G42" s="93"/>
      <c r="H42" s="93"/>
      <c r="I42" s="93"/>
      <c r="J42" s="93"/>
      <c r="K42" s="93"/>
      <c r="L42" s="93"/>
      <c r="M42" s="93"/>
      <c r="N42" s="93"/>
      <c r="O42" s="93"/>
      <c r="P42" s="93"/>
      <c r="Q42" s="93"/>
      <c r="R42" s="47"/>
      <c r="S42" s="47"/>
      <c r="T42" s="141"/>
    </row>
    <row r="43" spans="1:21" ht="12.75" customHeight="1">
      <c r="A43" s="17"/>
      <c r="B43" s="44" t="s">
        <v>54</v>
      </c>
      <c r="C43" s="60"/>
      <c r="D43" s="60"/>
      <c r="E43" s="79"/>
      <c r="F43" s="66" t="s">
        <v>92</v>
      </c>
      <c r="G43" s="92"/>
      <c r="H43" s="92"/>
      <c r="I43" s="92"/>
      <c r="J43" s="92"/>
      <c r="K43" s="92"/>
      <c r="L43" s="92"/>
      <c r="M43" s="92"/>
      <c r="N43" s="92"/>
      <c r="O43" s="92"/>
      <c r="P43" s="92"/>
      <c r="Q43" s="92"/>
      <c r="R43" s="47"/>
      <c r="S43" s="47"/>
      <c r="T43" s="141"/>
    </row>
    <row r="44" spans="1:21" ht="12.75" customHeight="1">
      <c r="A44" s="17"/>
      <c r="B44" s="40" t="s">
        <v>93</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86</v>
      </c>
      <c r="C46" s="40"/>
      <c r="D46" s="40"/>
      <c r="E46" s="40"/>
      <c r="F46" s="66"/>
      <c r="G46" s="92"/>
      <c r="H46" s="92"/>
      <c r="I46" s="92"/>
      <c r="J46" s="92"/>
      <c r="K46" s="92"/>
      <c r="L46" s="92"/>
      <c r="M46" s="92"/>
      <c r="N46" s="92"/>
      <c r="O46" s="92"/>
      <c r="P46" s="92"/>
      <c r="Q46" s="92"/>
      <c r="R46" s="47"/>
      <c r="S46" s="47"/>
      <c r="T46" s="141"/>
    </row>
    <row r="47" spans="1:21" ht="12.75" customHeight="1">
      <c r="A47" s="17"/>
      <c r="B47" s="40" t="s">
        <v>94</v>
      </c>
      <c r="C47" s="40"/>
      <c r="D47" s="40"/>
      <c r="E47" s="40"/>
      <c r="F47" s="34" t="s">
        <v>95</v>
      </c>
      <c r="G47" s="29"/>
      <c r="H47" s="29"/>
      <c r="I47" s="54"/>
      <c r="J47" s="34" t="s">
        <v>96</v>
      </c>
      <c r="K47" s="29"/>
      <c r="L47" s="29"/>
      <c r="M47" s="54"/>
      <c r="N47" s="66"/>
      <c r="O47" s="46"/>
      <c r="P47" s="46"/>
      <c r="Q47" s="46"/>
      <c r="R47" s="123"/>
      <c r="S47" s="123"/>
      <c r="T47" s="133"/>
    </row>
    <row r="48" spans="1:21" ht="12.75" customHeight="1">
      <c r="A48" s="17"/>
      <c r="B48" s="45"/>
      <c r="C48" s="45"/>
      <c r="D48" s="45"/>
      <c r="E48" s="45"/>
      <c r="F48" s="66" t="s">
        <v>97</v>
      </c>
      <c r="G48" s="92"/>
      <c r="H48" s="92"/>
      <c r="I48" s="27"/>
      <c r="J48" s="108" t="s">
        <v>98</v>
      </c>
      <c r="K48" s="111"/>
      <c r="L48" s="28"/>
      <c r="M48" s="52"/>
      <c r="N48" s="116" t="s">
        <v>100</v>
      </c>
      <c r="O48" s="89"/>
      <c r="P48" s="1"/>
      <c r="Q48" s="1"/>
      <c r="R48" s="56"/>
      <c r="S48" s="56"/>
      <c r="T48" s="138"/>
    </row>
    <row r="49" spans="1:20" ht="12.75" customHeight="1">
      <c r="A49" s="17"/>
      <c r="B49" s="45"/>
      <c r="C49" s="45"/>
      <c r="D49" s="45"/>
      <c r="E49" s="45"/>
      <c r="F49" s="66" t="s">
        <v>101</v>
      </c>
      <c r="G49" s="92"/>
      <c r="H49" s="92"/>
      <c r="I49" s="27"/>
      <c r="J49" s="66"/>
      <c r="K49" s="46"/>
      <c r="L49" s="46"/>
      <c r="M49" s="46"/>
      <c r="N49" s="46"/>
      <c r="O49" s="46"/>
      <c r="P49" s="46"/>
      <c r="Q49" s="46"/>
      <c r="R49" s="123"/>
      <c r="S49" s="123"/>
      <c r="T49" s="133"/>
    </row>
    <row r="50" spans="1:20" ht="12.75" customHeight="1">
      <c r="A50" s="18" t="s">
        <v>102</v>
      </c>
      <c r="B50" s="46"/>
      <c r="C50" s="46"/>
      <c r="D50" s="46"/>
      <c r="E50" s="80"/>
      <c r="F50" s="66" t="s">
        <v>41</v>
      </c>
      <c r="G50" s="27"/>
      <c r="H50" s="101"/>
      <c r="I50" s="101"/>
      <c r="J50" s="109"/>
      <c r="K50" s="112"/>
      <c r="L50" s="100" t="s">
        <v>103</v>
      </c>
      <c r="M50" s="100"/>
      <c r="N50" s="100"/>
      <c r="O50" s="119"/>
      <c r="P50" s="46"/>
      <c r="Q50" s="46"/>
      <c r="R50" s="46"/>
      <c r="S50" s="46"/>
      <c r="T50" s="139"/>
    </row>
    <row r="51" spans="1:20" ht="26.25" customHeight="1">
      <c r="A51" s="19" t="s">
        <v>19</v>
      </c>
      <c r="B51" s="47"/>
      <c r="C51" s="47"/>
      <c r="D51" s="47"/>
      <c r="E51" s="81"/>
      <c r="F51" s="66"/>
      <c r="G51" s="92"/>
      <c r="H51" s="92"/>
      <c r="I51" s="92"/>
      <c r="J51" s="92"/>
      <c r="K51" s="92"/>
      <c r="L51" s="92"/>
      <c r="M51" s="92"/>
      <c r="N51" s="92"/>
      <c r="O51" s="92"/>
      <c r="P51" s="92"/>
      <c r="Q51" s="92"/>
      <c r="R51" s="47"/>
      <c r="S51" s="47"/>
      <c r="T51" s="141"/>
    </row>
    <row r="52" spans="1:20" ht="39" customHeight="1">
      <c r="A52" s="20" t="s">
        <v>104</v>
      </c>
      <c r="B52" s="48"/>
      <c r="C52" s="48"/>
      <c r="D52" s="48"/>
      <c r="E52" s="48"/>
      <c r="F52" s="90" t="s">
        <v>105</v>
      </c>
      <c r="G52" s="96"/>
      <c r="H52" s="96"/>
      <c r="I52" s="96"/>
      <c r="J52" s="96"/>
      <c r="K52" s="96"/>
      <c r="L52" s="96"/>
      <c r="M52" s="96"/>
      <c r="N52" s="96"/>
      <c r="O52" s="96"/>
      <c r="P52" s="96"/>
      <c r="Q52" s="96"/>
      <c r="R52" s="125"/>
      <c r="S52" s="125"/>
      <c r="T52" s="144"/>
    </row>
    <row r="53" spans="1:20" ht="12.75" customHeight="1">
      <c r="A53" s="21" t="s">
        <v>65</v>
      </c>
    </row>
    <row r="54" spans="1:20" ht="12.75" customHeight="1">
      <c r="A54" s="22" t="s">
        <v>106</v>
      </c>
      <c r="B54" s="49"/>
      <c r="C54" s="49"/>
      <c r="D54" s="49"/>
      <c r="E54" s="49"/>
      <c r="F54" s="49"/>
      <c r="G54" s="49"/>
      <c r="H54" s="49"/>
      <c r="I54" s="49"/>
      <c r="J54" s="49"/>
      <c r="K54" s="49"/>
      <c r="L54" s="49"/>
      <c r="M54" s="49"/>
      <c r="N54" s="49"/>
      <c r="O54" s="49"/>
      <c r="P54" s="49"/>
      <c r="Q54" s="49"/>
      <c r="R54" s="49"/>
      <c r="S54" s="49"/>
      <c r="T54" s="49"/>
    </row>
    <row r="55" spans="1:20" ht="12.75" customHeight="1">
      <c r="A55" s="22" t="s">
        <v>108</v>
      </c>
      <c r="B55" s="49"/>
      <c r="C55" s="49"/>
      <c r="D55" s="49"/>
      <c r="E55" s="49"/>
      <c r="F55" s="49"/>
      <c r="G55" s="49"/>
      <c r="H55" s="49"/>
      <c r="I55" s="49"/>
      <c r="J55" s="49"/>
      <c r="K55" s="49"/>
      <c r="L55" s="49"/>
      <c r="M55" s="49"/>
      <c r="N55" s="49"/>
      <c r="O55" s="49"/>
      <c r="P55" s="49"/>
      <c r="Q55" s="49"/>
      <c r="R55" s="49"/>
      <c r="S55" s="49"/>
      <c r="T55" s="49"/>
    </row>
    <row r="56" spans="1:20" ht="12.75" customHeight="1">
      <c r="A56" s="22" t="s">
        <v>110</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112</v>
      </c>
      <c r="B57" s="22"/>
      <c r="C57" s="22"/>
      <c r="D57" s="22"/>
      <c r="E57" s="22"/>
      <c r="F57" s="22"/>
      <c r="G57" s="22"/>
      <c r="H57" s="22"/>
      <c r="I57" s="22"/>
      <c r="J57" s="22"/>
      <c r="K57" s="22"/>
      <c r="L57" s="22"/>
      <c r="M57" s="22"/>
      <c r="N57" s="22"/>
      <c r="O57" s="22"/>
      <c r="P57" s="22"/>
      <c r="Q57" s="22"/>
      <c r="R57" s="3"/>
      <c r="S57" s="3"/>
      <c r="T57" s="3"/>
    </row>
    <row r="58" spans="1:20" ht="12.75" customHeight="1">
      <c r="A58" s="22" t="s">
        <v>113</v>
      </c>
      <c r="B58" s="49"/>
      <c r="C58" s="49"/>
      <c r="D58" s="49"/>
      <c r="E58" s="49"/>
      <c r="F58" s="49"/>
      <c r="G58" s="49"/>
      <c r="H58" s="49"/>
      <c r="I58" s="49"/>
      <c r="J58" s="49"/>
      <c r="K58" s="49"/>
      <c r="L58" s="49"/>
      <c r="M58" s="49"/>
      <c r="N58" s="49"/>
      <c r="O58" s="49"/>
      <c r="P58" s="49"/>
      <c r="Q58" s="49"/>
      <c r="R58" s="49"/>
      <c r="S58" s="49"/>
      <c r="T58" s="49"/>
    </row>
    <row r="59" spans="1:20" ht="12.75" customHeight="1">
      <c r="A59" s="22" t="s">
        <v>115</v>
      </c>
      <c r="B59" s="49"/>
      <c r="C59" s="49"/>
      <c r="D59" s="49"/>
      <c r="E59" s="49"/>
      <c r="F59" s="49"/>
      <c r="G59" s="49"/>
      <c r="H59" s="49"/>
      <c r="I59" s="49"/>
      <c r="J59" s="49"/>
      <c r="K59" s="49"/>
      <c r="L59" s="49"/>
      <c r="M59" s="49"/>
      <c r="N59" s="49"/>
      <c r="O59" s="49"/>
      <c r="P59" s="49"/>
      <c r="Q59" s="49"/>
      <c r="R59" s="49"/>
      <c r="S59" s="49"/>
      <c r="T59" s="49"/>
    </row>
    <row r="60" spans="1:20" ht="12.75" customHeight="1">
      <c r="A60" s="22" t="s">
        <v>117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9"/>
  <dimension ref="A1:AQ81"/>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7.8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240</v>
      </c>
      <c r="AL1" s="211"/>
      <c r="AM1" s="211"/>
      <c r="AN1" s="211"/>
    </row>
    <row r="2" spans="1:40"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05"/>
      <c r="Z5" s="205"/>
      <c r="AA5" s="205"/>
      <c r="AB5" s="150"/>
      <c r="AC5" s="205"/>
      <c r="AD5" s="205"/>
      <c r="AE5" s="205"/>
      <c r="AF5" s="205"/>
      <c r="AG5" s="208" t="s">
        <v>126</v>
      </c>
      <c r="AH5" s="210"/>
      <c r="AI5" s="210"/>
      <c r="AJ5" s="210"/>
      <c r="AK5" s="205" t="s">
        <v>127</v>
      </c>
      <c r="AL5" s="231"/>
      <c r="AM5" s="205" t="s">
        <v>128</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59"/>
      <c r="Y6" s="159"/>
      <c r="Z6" s="159"/>
      <c r="AA6" s="159"/>
      <c r="AB6" s="159"/>
      <c r="AC6" s="159"/>
      <c r="AD6" s="159"/>
      <c r="AE6" s="159"/>
      <c r="AF6" s="159"/>
      <c r="AG6" s="159"/>
      <c r="AH6" s="159"/>
      <c r="AI6" s="159"/>
      <c r="AJ6" s="159"/>
      <c r="AK6" s="159"/>
      <c r="AL6" s="159"/>
      <c r="AM6" s="150"/>
      <c r="AN6" s="150"/>
    </row>
    <row r="7" spans="1:40" ht="15" customHeight="1">
      <c r="A7" s="152" t="s">
        <v>129</v>
      </c>
      <c r="B7" s="160" t="s">
        <v>114</v>
      </c>
      <c r="C7" s="171" t="s">
        <v>130</v>
      </c>
      <c r="D7" s="165" t="s">
        <v>131</v>
      </c>
      <c r="E7" s="154" t="s">
        <v>133</v>
      </c>
      <c r="F7" s="194" t="s">
        <v>134</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81" t="s">
        <v>135</v>
      </c>
      <c r="AL7" s="166" t="s">
        <v>136</v>
      </c>
      <c r="AM7" s="218" t="s">
        <v>2</v>
      </c>
      <c r="AN7" s="218"/>
    </row>
    <row r="8" spans="1:40" ht="15" customHeight="1">
      <c r="A8" s="152"/>
      <c r="B8" s="161"/>
      <c r="C8" s="172"/>
      <c r="D8" s="165"/>
      <c r="E8" s="154"/>
      <c r="F8" s="165" t="s">
        <v>137</v>
      </c>
      <c r="G8" s="165"/>
      <c r="H8" s="165"/>
      <c r="I8" s="165"/>
      <c r="J8" s="165"/>
      <c r="K8" s="165"/>
      <c r="L8" s="165"/>
      <c r="M8" s="165" t="s">
        <v>138</v>
      </c>
      <c r="N8" s="165"/>
      <c r="O8" s="165"/>
      <c r="P8" s="165"/>
      <c r="Q8" s="165"/>
      <c r="R8" s="165"/>
      <c r="S8" s="165"/>
      <c r="T8" s="165" t="s">
        <v>139</v>
      </c>
      <c r="U8" s="165"/>
      <c r="V8" s="165"/>
      <c r="W8" s="165"/>
      <c r="X8" s="165"/>
      <c r="Y8" s="165"/>
      <c r="Z8" s="165"/>
      <c r="AA8" s="165" t="s">
        <v>140</v>
      </c>
      <c r="AB8" s="165"/>
      <c r="AC8" s="165"/>
      <c r="AD8" s="165"/>
      <c r="AE8" s="165"/>
      <c r="AF8" s="165"/>
      <c r="AG8" s="165"/>
      <c r="AH8" s="165" t="s">
        <v>141</v>
      </c>
      <c r="AI8" s="165"/>
      <c r="AJ8" s="165"/>
      <c r="AK8" s="181"/>
      <c r="AL8" s="166"/>
      <c r="AM8" s="218"/>
      <c r="AN8" s="218"/>
    </row>
    <row r="9" spans="1:40" ht="15" customHeight="1">
      <c r="A9" s="152"/>
      <c r="B9" s="162" t="s">
        <v>179</v>
      </c>
      <c r="C9" s="172"/>
      <c r="D9" s="165"/>
      <c r="E9" s="154"/>
      <c r="F9" s="195">
        <f>DATE($M$2,$S$2,1)</f>
        <v>46143</v>
      </c>
      <c r="G9" s="195">
        <f>DATE($M$2,$S$2,2)</f>
        <v>46144</v>
      </c>
      <c r="H9" s="195">
        <f>DATE($M$2,$S$2,3)</f>
        <v>46145</v>
      </c>
      <c r="I9" s="195">
        <f>DATE($M$2,$S$2,4)</f>
        <v>46146</v>
      </c>
      <c r="J9" s="195">
        <f>DATE($M$2,$S$2,5)</f>
        <v>46147</v>
      </c>
      <c r="K9" s="195">
        <f>DATE($M$2,$S$2,6)</f>
        <v>46148</v>
      </c>
      <c r="L9" s="195">
        <f>DATE($M$2,$S$2,7)</f>
        <v>46149</v>
      </c>
      <c r="M9" s="195">
        <f>DATE($M$2,$S$2,8)</f>
        <v>46150</v>
      </c>
      <c r="N9" s="195">
        <f>DATE($M$2,$S$2,9)</f>
        <v>46151</v>
      </c>
      <c r="O9" s="195">
        <f>DATE($M$2,$S$2,10)</f>
        <v>46152</v>
      </c>
      <c r="P9" s="195">
        <f>DATE($M$2,$S$2,11)</f>
        <v>46153</v>
      </c>
      <c r="Q9" s="195">
        <f>DATE($M$2,$S$2,12)</f>
        <v>46154</v>
      </c>
      <c r="R9" s="195">
        <f>DATE($M$2,$S$2,13)</f>
        <v>46155</v>
      </c>
      <c r="S9" s="195">
        <f>DATE($M$2,$S$2,14)</f>
        <v>46156</v>
      </c>
      <c r="T9" s="195">
        <f>DATE($M$2,$S$2,15)</f>
        <v>46157</v>
      </c>
      <c r="U9" s="195">
        <f>DATE($M$2,$S$2,16)</f>
        <v>46158</v>
      </c>
      <c r="V9" s="195">
        <f>DATE($M$2,$S$2,17)</f>
        <v>46159</v>
      </c>
      <c r="W9" s="195">
        <f>DATE($M$2,$S$2,18)</f>
        <v>46160</v>
      </c>
      <c r="X9" s="195">
        <f>DATE($M$2,$S$2,19)</f>
        <v>46161</v>
      </c>
      <c r="Y9" s="195">
        <f>DATE($M$2,$S$2,20)</f>
        <v>46162</v>
      </c>
      <c r="Z9" s="195">
        <f>DATE($M$2,$S$2,21)</f>
        <v>46163</v>
      </c>
      <c r="AA9" s="195">
        <f>DATE($M$2,$S$2,22)</f>
        <v>46164</v>
      </c>
      <c r="AB9" s="195">
        <f>DATE($M$2,$S$2,23)</f>
        <v>46165</v>
      </c>
      <c r="AC9" s="195">
        <f>DATE($M$2,$S$2,24)</f>
        <v>46166</v>
      </c>
      <c r="AD9" s="195">
        <f>DATE($M$2,$S$2,25)</f>
        <v>46167</v>
      </c>
      <c r="AE9" s="195">
        <f>DATE($M$2,$S$2,26)</f>
        <v>46168</v>
      </c>
      <c r="AF9" s="195">
        <f>DATE($M$2,$S$2,27)</f>
        <v>46169</v>
      </c>
      <c r="AG9" s="195">
        <f>DATE($M$2,$S$2,28)</f>
        <v>46170</v>
      </c>
      <c r="AH9" s="195">
        <f>IF(DAY(EOMONTH(F9,0))&lt;29,"",DATE($M$2,$S$2,29))</f>
        <v>46171</v>
      </c>
      <c r="AI9" s="195">
        <f>IF(DAY(EOMONTH(F9,0))&lt;30,"",DATE($M$2,$S$2,30))</f>
        <v>46172</v>
      </c>
      <c r="AJ9" s="195">
        <f>IF(DAY(EOMONTH(F9,0))&lt;31,"",DATE($M$2,$S$2,31))</f>
        <v>46173</v>
      </c>
      <c r="AK9" s="181"/>
      <c r="AL9" s="166"/>
      <c r="AM9" s="218"/>
      <c r="AN9" s="218"/>
    </row>
    <row r="10" spans="1:40" ht="15" customHeight="1">
      <c r="A10" s="152"/>
      <c r="B10" s="163"/>
      <c r="C10" s="173"/>
      <c r="D10" s="165"/>
      <c r="E10" s="154"/>
      <c r="F10" s="196">
        <f>DATE($M$2,$S$2,1)</f>
        <v>46143</v>
      </c>
      <c r="G10" s="196">
        <f>DATE($M$2,$S$2,2)</f>
        <v>46144</v>
      </c>
      <c r="H10" s="196">
        <f>DATE($M$2,$S$2,3)</f>
        <v>46145</v>
      </c>
      <c r="I10" s="196">
        <f>DATE($M$2,$S$2,4)</f>
        <v>46146</v>
      </c>
      <c r="J10" s="196">
        <f>DATE($M$2,$S$2,5)</f>
        <v>46147</v>
      </c>
      <c r="K10" s="196">
        <f>DATE($M$2,$S$2,6)</f>
        <v>46148</v>
      </c>
      <c r="L10" s="196">
        <f>DATE($M$2,$S$2,7)</f>
        <v>46149</v>
      </c>
      <c r="M10" s="196">
        <f>DATE($M$2,$S$2,8)</f>
        <v>46150</v>
      </c>
      <c r="N10" s="196">
        <f>DATE($M$2,$S$2,9)</f>
        <v>46151</v>
      </c>
      <c r="O10" s="196">
        <f>DATE($M$2,$S$2,10)</f>
        <v>46152</v>
      </c>
      <c r="P10" s="196">
        <f>DATE($M$2,$S$2,11)</f>
        <v>46153</v>
      </c>
      <c r="Q10" s="196">
        <f>DATE($M$2,$S$2,12)</f>
        <v>46154</v>
      </c>
      <c r="R10" s="196">
        <f>DATE($M$2,$S$2,13)</f>
        <v>46155</v>
      </c>
      <c r="S10" s="196">
        <f>DATE($M$2,$S$2,14)</f>
        <v>46156</v>
      </c>
      <c r="T10" s="196">
        <f>DATE($M$2,$S$2,15)</f>
        <v>46157</v>
      </c>
      <c r="U10" s="196">
        <f>DATE($M$2,$S$2,16)</f>
        <v>46158</v>
      </c>
      <c r="V10" s="196">
        <f>DATE($M$2,$S$2,17)</f>
        <v>46159</v>
      </c>
      <c r="W10" s="196">
        <f>DATE($M$2,$S$2,18)</f>
        <v>46160</v>
      </c>
      <c r="X10" s="196">
        <f>DATE($M$2,$S$2,19)</f>
        <v>46161</v>
      </c>
      <c r="Y10" s="196">
        <f>DATE($M$2,$S$2,20)</f>
        <v>46162</v>
      </c>
      <c r="Z10" s="196">
        <f>DATE($M$2,$S$2,21)</f>
        <v>46163</v>
      </c>
      <c r="AA10" s="196">
        <f>DATE($M$2,$S$2,22)</f>
        <v>46164</v>
      </c>
      <c r="AB10" s="196">
        <f>DATE($M$2,$S$2,23)</f>
        <v>46165</v>
      </c>
      <c r="AC10" s="196">
        <f>DATE($M$2,$S$2,24)</f>
        <v>46166</v>
      </c>
      <c r="AD10" s="196">
        <f>DATE($M$2,$S$2,25)</f>
        <v>46167</v>
      </c>
      <c r="AE10" s="196">
        <f>DATE($M$2,$S$2,26)</f>
        <v>46168</v>
      </c>
      <c r="AF10" s="196">
        <f>DATE($M$2,$S$2,27)</f>
        <v>46169</v>
      </c>
      <c r="AG10" s="196">
        <f>DATE($M$2,$S$2,28)</f>
        <v>46170</v>
      </c>
      <c r="AH10" s="196">
        <f>IF(DAY(EOMONTH(F10,0))&lt;29,"",DATE($M$2,$S$2,29))</f>
        <v>46171</v>
      </c>
      <c r="AI10" s="196">
        <f>IF(DAY(EOMONTH(F10,0))&lt;30,"",DATE($M$2,$S$2,30))</f>
        <v>46172</v>
      </c>
      <c r="AJ10" s="196">
        <f>IF(DAY(EOMONTH(F10,0))&lt;31,"",DATE($M$2,$S$2,31))</f>
        <v>46173</v>
      </c>
      <c r="AK10" s="181"/>
      <c r="AL10" s="166"/>
      <c r="AM10" s="218"/>
      <c r="AN10" s="218"/>
    </row>
    <row r="11" spans="1:40" ht="18" customHeight="1">
      <c r="A11" s="153">
        <v>1</v>
      </c>
      <c r="B11" s="228" t="s">
        <v>233</v>
      </c>
      <c r="C11" s="174" t="s">
        <v>150</v>
      </c>
      <c r="D11" s="229"/>
      <c r="E11" s="230" t="s">
        <v>150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214">
        <f t="shared" ref="AK11:AK31" si="0">+SUM(F11:AJ11)</f>
        <v>0</v>
      </c>
      <c r="AL11" s="216">
        <f t="shared" ref="AL11:AL31" si="1">IF($AK$3="４週",AK11/4,AK11/(DAY(EOMONTH($F$9,0))/7))</f>
        <v>0</v>
      </c>
      <c r="AM11" s="227"/>
      <c r="AN11" s="227"/>
    </row>
    <row r="12" spans="1:40" ht="18" customHeight="1">
      <c r="A12" s="153">
        <v>2</v>
      </c>
      <c r="B12" s="228" t="s">
        <v>199</v>
      </c>
      <c r="C12" s="174" t="s">
        <v>153</v>
      </c>
      <c r="D12" s="229"/>
      <c r="E12" s="230" t="s">
        <v>153</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si="0"/>
        <v>0</v>
      </c>
      <c r="AL12" s="216">
        <f t="shared" si="1"/>
        <v>0</v>
      </c>
      <c r="AM12" s="227"/>
      <c r="AN12" s="227"/>
    </row>
    <row r="13" spans="1:40" ht="18" customHeight="1">
      <c r="A13" s="153">
        <v>3</v>
      </c>
      <c r="B13" s="228" t="s">
        <v>201</v>
      </c>
      <c r="C13" s="174" t="s">
        <v>155</v>
      </c>
      <c r="D13" s="229"/>
      <c r="E13" s="230" t="s">
        <v>155</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row>
    <row r="14" spans="1:40" ht="18" customHeight="1">
      <c r="A14" s="153">
        <v>4</v>
      </c>
      <c r="B14" s="228" t="s">
        <v>199</v>
      </c>
      <c r="C14" s="174" t="s">
        <v>157</v>
      </c>
      <c r="D14" s="229"/>
      <c r="E14" s="230" t="s">
        <v>157</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row>
    <row r="15" spans="1:40" ht="18" customHeight="1">
      <c r="A15" s="153">
        <v>5</v>
      </c>
      <c r="B15" s="228"/>
      <c r="C15" s="174"/>
      <c r="D15" s="229"/>
      <c r="E15" s="230"/>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row>
    <row r="16" spans="1:40" ht="18" customHeight="1">
      <c r="A16" s="153">
        <v>6</v>
      </c>
      <c r="B16" s="228"/>
      <c r="C16" s="174"/>
      <c r="D16" s="229"/>
      <c r="E16" s="230"/>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row>
    <row r="17" spans="1:40" ht="18" customHeight="1">
      <c r="A17" s="153">
        <v>7</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row>
    <row r="18" spans="1:40" ht="18" customHeight="1">
      <c r="A18" s="153">
        <v>8</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row>
    <row r="19" spans="1:40" ht="18" customHeight="1">
      <c r="A19" s="153">
        <v>9</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row>
    <row r="20" spans="1:40" ht="18" customHeight="1">
      <c r="A20" s="153">
        <v>10</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row>
    <row r="21" spans="1:40" ht="18" customHeight="1">
      <c r="A21" s="153">
        <v>11</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row>
    <row r="22" spans="1:40" ht="18" customHeight="1">
      <c r="A22" s="153">
        <v>12</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row>
    <row r="23" spans="1:40" ht="18" customHeight="1">
      <c r="A23" s="153">
        <v>13</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row>
    <row r="24" spans="1:40" ht="18" customHeight="1">
      <c r="A24" s="153">
        <v>14</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row>
    <row r="25" spans="1:40" ht="18" customHeight="1">
      <c r="A25" s="153">
        <v>15</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row>
    <row r="26" spans="1:40" ht="18" customHeight="1">
      <c r="A26" s="153">
        <v>16</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row>
    <row r="27" spans="1:40" ht="18" customHeight="1">
      <c r="A27" s="153">
        <v>17</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row>
    <row r="28" spans="1:40" ht="18" customHeight="1">
      <c r="A28" s="153">
        <v>18</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row>
    <row r="29" spans="1:40" ht="18" customHeight="1">
      <c r="A29" s="153">
        <v>19</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row>
    <row r="30" spans="1:40" ht="18" customHeight="1">
      <c r="A30" s="153">
        <v>20</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row>
    <row r="31" spans="1:40" ht="18" customHeight="1">
      <c r="A31" s="154" t="s">
        <v>120</v>
      </c>
      <c r="B31" s="155"/>
      <c r="C31" s="155"/>
      <c r="D31" s="155"/>
      <c r="E31" s="155"/>
      <c r="F31" s="198">
        <f t="shared" ref="F31:AJ31" si="2">+SUM(F11:F30)</f>
        <v>0</v>
      </c>
      <c r="G31" s="198">
        <f t="shared" si="2"/>
        <v>0</v>
      </c>
      <c r="H31" s="198">
        <f t="shared" si="2"/>
        <v>0</v>
      </c>
      <c r="I31" s="198">
        <f t="shared" si="2"/>
        <v>0</v>
      </c>
      <c r="J31" s="198">
        <f t="shared" si="2"/>
        <v>0</v>
      </c>
      <c r="K31" s="198">
        <f t="shared" si="2"/>
        <v>0</v>
      </c>
      <c r="L31" s="198">
        <f t="shared" si="2"/>
        <v>0</v>
      </c>
      <c r="M31" s="198">
        <f t="shared" si="2"/>
        <v>0</v>
      </c>
      <c r="N31" s="198">
        <f t="shared" si="2"/>
        <v>0</v>
      </c>
      <c r="O31" s="198">
        <f t="shared" si="2"/>
        <v>0</v>
      </c>
      <c r="P31" s="198">
        <f t="shared" si="2"/>
        <v>0</v>
      </c>
      <c r="Q31" s="198">
        <f t="shared" si="2"/>
        <v>0</v>
      </c>
      <c r="R31" s="198">
        <f t="shared" si="2"/>
        <v>0</v>
      </c>
      <c r="S31" s="198">
        <f t="shared" si="2"/>
        <v>0</v>
      </c>
      <c r="T31" s="198">
        <f t="shared" si="2"/>
        <v>0</v>
      </c>
      <c r="U31" s="198">
        <f t="shared" si="2"/>
        <v>0</v>
      </c>
      <c r="V31" s="198">
        <f t="shared" si="2"/>
        <v>0</v>
      </c>
      <c r="W31" s="198">
        <f t="shared" si="2"/>
        <v>0</v>
      </c>
      <c r="X31" s="198">
        <f t="shared" si="2"/>
        <v>0</v>
      </c>
      <c r="Y31" s="198">
        <f t="shared" si="2"/>
        <v>0</v>
      </c>
      <c r="Z31" s="198">
        <f t="shared" si="2"/>
        <v>0</v>
      </c>
      <c r="AA31" s="198">
        <f t="shared" si="2"/>
        <v>0</v>
      </c>
      <c r="AB31" s="198">
        <f t="shared" si="2"/>
        <v>0</v>
      </c>
      <c r="AC31" s="198">
        <f t="shared" si="2"/>
        <v>0</v>
      </c>
      <c r="AD31" s="198">
        <f t="shared" si="2"/>
        <v>0</v>
      </c>
      <c r="AE31" s="198">
        <f t="shared" si="2"/>
        <v>0</v>
      </c>
      <c r="AF31" s="198">
        <f t="shared" si="2"/>
        <v>0</v>
      </c>
      <c r="AG31" s="198">
        <f t="shared" si="2"/>
        <v>0</v>
      </c>
      <c r="AH31" s="198">
        <f t="shared" si="2"/>
        <v>0</v>
      </c>
      <c r="AI31" s="198">
        <f t="shared" si="2"/>
        <v>0</v>
      </c>
      <c r="AJ31" s="198">
        <f t="shared" si="2"/>
        <v>0</v>
      </c>
      <c r="AK31" s="214">
        <f t="shared" si="0"/>
        <v>0</v>
      </c>
      <c r="AL31" s="216">
        <f t="shared" si="1"/>
        <v>0</v>
      </c>
      <c r="AM31" s="152"/>
      <c r="AN31" s="152"/>
    </row>
    <row r="32" spans="1:40" ht="18" customHeight="1">
      <c r="A32" s="155" t="s">
        <v>142</v>
      </c>
      <c r="B32" s="155"/>
      <c r="C32" s="155"/>
      <c r="D32" s="155"/>
      <c r="E32" s="188"/>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c r="AL32" s="217"/>
      <c r="AM32" s="152"/>
      <c r="AN32" s="152"/>
    </row>
    <row r="33" spans="1:43"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3"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3"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3" ht="21" customHeight="1">
      <c r="A36" s="158" t="s">
        <v>167</v>
      </c>
      <c r="B36" s="156"/>
      <c r="C36" s="156"/>
      <c r="D36" s="156"/>
      <c r="E36" s="156"/>
      <c r="F36" s="156"/>
      <c r="G36" s="148"/>
      <c r="H36" s="148"/>
      <c r="I36" s="148"/>
      <c r="J36" s="148"/>
      <c r="K36" s="148"/>
      <c r="L36" s="148"/>
      <c r="M36" s="148"/>
      <c r="N36" s="148"/>
      <c r="O36" s="148"/>
      <c r="AM36" s="156"/>
      <c r="AN36" s="150"/>
    </row>
    <row r="37" spans="1:43" ht="24.95" customHeight="1">
      <c r="A37" s="204"/>
      <c r="B37" s="154" t="s">
        <v>235</v>
      </c>
      <c r="C37" s="155"/>
      <c r="D37" s="155"/>
      <c r="E37" s="155"/>
      <c r="F37" s="155"/>
      <c r="G37" s="155"/>
      <c r="H37" s="155"/>
      <c r="I37" s="155"/>
      <c r="J37" s="155"/>
      <c r="K37" s="188"/>
      <c r="L37" s="238" t="s">
        <v>241</v>
      </c>
      <c r="M37" s="238"/>
      <c r="N37" s="238"/>
      <c r="O37" s="238"/>
      <c r="P37" s="238" t="s">
        <v>239</v>
      </c>
      <c r="Q37" s="238"/>
      <c r="R37" s="238"/>
      <c r="S37" s="238"/>
      <c r="T37" s="238" t="s">
        <v>236</v>
      </c>
      <c r="U37" s="238"/>
      <c r="V37" s="238"/>
      <c r="W37" s="238"/>
      <c r="X37" s="204"/>
      <c r="Y37" s="204"/>
      <c r="Z37" s="204"/>
      <c r="AA37" s="204"/>
      <c r="AB37" s="204"/>
      <c r="AC37" s="204"/>
      <c r="AD37" s="204"/>
      <c r="AE37" s="204"/>
      <c r="AF37" s="204"/>
      <c r="AG37" s="204"/>
      <c r="AH37" s="204"/>
      <c r="AI37" s="204"/>
      <c r="AJ37" s="204"/>
      <c r="AK37" s="204"/>
      <c r="AL37" s="204"/>
      <c r="AM37" s="204"/>
      <c r="AN37" s="204"/>
      <c r="AO37" s="204"/>
      <c r="AP37" s="204"/>
      <c r="AQ37" s="204"/>
    </row>
    <row r="38" spans="1:43" ht="18" customHeight="1">
      <c r="A38" s="204"/>
      <c r="B38" s="232" t="s">
        <v>202</v>
      </c>
      <c r="C38" s="233"/>
      <c r="D38" s="233"/>
      <c r="E38" s="233"/>
      <c r="F38" s="233"/>
      <c r="G38" s="233"/>
      <c r="H38" s="233"/>
      <c r="I38" s="233"/>
      <c r="J38" s="233"/>
      <c r="K38" s="234"/>
      <c r="L38" s="236">
        <v>30</v>
      </c>
      <c r="M38" s="236"/>
      <c r="N38" s="236"/>
      <c r="O38" s="236"/>
      <c r="P38" s="236">
        <v>30</v>
      </c>
      <c r="Q38" s="236"/>
      <c r="R38" s="236"/>
      <c r="S38" s="236"/>
      <c r="T38" s="198">
        <f>SUM(L38:S38)</f>
        <v>60</v>
      </c>
      <c r="U38" s="198"/>
      <c r="V38" s="198"/>
      <c r="W38" s="198"/>
      <c r="X38" s="204"/>
      <c r="Y38" s="204"/>
      <c r="Z38" s="204"/>
      <c r="AA38" s="204"/>
      <c r="AB38" s="204"/>
      <c r="AC38" s="204"/>
      <c r="AD38" s="204"/>
      <c r="AE38" s="204"/>
      <c r="AF38" s="204"/>
      <c r="AG38" s="204"/>
      <c r="AH38" s="204"/>
      <c r="AI38" s="204"/>
      <c r="AJ38" s="204"/>
      <c r="AK38" s="204"/>
      <c r="AL38" s="204"/>
      <c r="AM38" s="204"/>
      <c r="AN38" s="204"/>
      <c r="AO38" s="204"/>
      <c r="AP38" s="204"/>
      <c r="AQ38" s="204"/>
    </row>
    <row r="39" spans="1:43" ht="5.0999999999999996" customHeight="1">
      <c r="A39" s="157"/>
      <c r="B39" s="157"/>
      <c r="C39" s="157"/>
      <c r="D39" s="204"/>
      <c r="E39" s="204"/>
      <c r="F39" s="204"/>
      <c r="G39" s="204"/>
      <c r="H39" s="204"/>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202"/>
      <c r="AK39" s="148"/>
      <c r="AL39" s="156"/>
      <c r="AM39" s="156"/>
      <c r="AN39" s="150"/>
    </row>
    <row r="40" spans="1:43" ht="18" customHeight="1">
      <c r="A40" s="158" t="s">
        <v>185</v>
      </c>
      <c r="B40" s="148"/>
      <c r="D40" s="148"/>
      <c r="E40" s="148"/>
      <c r="F40" s="148"/>
      <c r="G40" s="148"/>
      <c r="H40" s="148"/>
      <c r="I40" s="148"/>
      <c r="J40" s="148"/>
      <c r="K40" s="148"/>
      <c r="L40" s="148"/>
      <c r="M40" s="148"/>
      <c r="N40" s="148"/>
      <c r="O40" s="148"/>
      <c r="P40" s="148"/>
      <c r="Q40" s="148"/>
      <c r="R40" s="148"/>
      <c r="S40" s="148"/>
      <c r="T40" s="148"/>
      <c r="U40" s="148"/>
      <c r="V40" s="148"/>
      <c r="W40" s="156"/>
      <c r="X40" s="148"/>
      <c r="Y40" s="148"/>
      <c r="Z40" s="148"/>
      <c r="AA40" s="148"/>
      <c r="AB40" s="148"/>
      <c r="AC40" s="148"/>
      <c r="AD40" s="148"/>
      <c r="AE40" s="148"/>
      <c r="AF40" s="148"/>
      <c r="AG40" s="148"/>
      <c r="AH40" s="148"/>
      <c r="AI40" s="148"/>
      <c r="AJ40" s="202"/>
      <c r="AK40" s="148"/>
      <c r="AL40" s="156"/>
      <c r="AM40" s="156"/>
      <c r="AN40" s="150"/>
    </row>
    <row r="41" spans="1:43" ht="54.95" customHeight="1">
      <c r="A41" s="165" t="s">
        <v>75</v>
      </c>
      <c r="B41" s="165"/>
      <c r="C41" s="175" t="s">
        <v>238</v>
      </c>
      <c r="D41" s="181"/>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156"/>
      <c r="AL41" s="150"/>
    </row>
    <row r="42" spans="1:43" ht="18" customHeight="1">
      <c r="A42" s="166" t="s">
        <v>53</v>
      </c>
      <c r="B42" s="166"/>
      <c r="C42" s="237">
        <f>ROUNDDOWN(IF(B38="主として知的障害のある児童を入所させる福祉型障害児入所施設",T38/6.7,IF(B38="主として肢体不自由のある児童を入所させる福祉型障害児入所施設",L38/10+P38/20,0)),1)</f>
        <v>8.9</v>
      </c>
      <c r="D42" s="21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156"/>
      <c r="AL42" s="150"/>
    </row>
    <row r="43" spans="1:43" ht="5.0999999999999996" customHeight="1">
      <c r="A43" s="157"/>
      <c r="B43" s="157"/>
      <c r="C43" s="157"/>
      <c r="D43" s="157"/>
      <c r="E43" s="157"/>
      <c r="F43" s="157"/>
      <c r="G43" s="157"/>
      <c r="H43" s="157"/>
      <c r="I43" s="157"/>
      <c r="J43" s="148"/>
      <c r="K43" s="148"/>
      <c r="L43" s="148"/>
      <c r="M43" s="202"/>
      <c r="N43" s="148"/>
      <c r="O43" s="148"/>
      <c r="P43" s="148"/>
      <c r="Q43" s="204"/>
      <c r="W43" s="156"/>
      <c r="X43" s="148"/>
      <c r="Y43" s="148"/>
      <c r="Z43" s="148"/>
      <c r="AA43" s="148"/>
      <c r="AB43" s="148"/>
      <c r="AC43" s="148"/>
      <c r="AD43" s="148"/>
      <c r="AE43" s="148"/>
      <c r="AF43" s="148"/>
      <c r="AG43" s="148"/>
      <c r="AH43" s="148"/>
      <c r="AI43" s="148"/>
      <c r="AJ43" s="202"/>
      <c r="AK43" s="148"/>
      <c r="AL43" s="156"/>
      <c r="AM43" s="156"/>
      <c r="AN43" s="150"/>
    </row>
    <row r="44" spans="1:43" ht="21" customHeight="1">
      <c r="A44" s="158" t="s">
        <v>188</v>
      </c>
      <c r="B44" s="145"/>
      <c r="C44" s="159"/>
      <c r="D44" s="159"/>
      <c r="E44" s="159"/>
      <c r="F44" s="15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9"/>
      <c r="AM44" s="159"/>
      <c r="AN44" s="150"/>
    </row>
    <row r="45" spans="1:43" ht="24.95" customHeight="1">
      <c r="A45" s="150"/>
      <c r="B45" s="156"/>
      <c r="C45" s="175" t="str">
        <f>IF(VLOOKUP($AK$1,選択肢!$A$1:$J$32,C50,FALSE)=0,"-",VLOOKUP($AK$1,選択肢!$A$1:$J$32,C50,FALSE))</f>
        <v>児童発達支援管理責任者</v>
      </c>
      <c r="D45" s="180"/>
      <c r="E45" s="166" t="str">
        <f>IF(VLOOKUP($AK$1,選択肢!$A$1:$J$32,E50,FALSE)=0,"-",VLOOKUP($AK$1,選択肢!$A$1:$J$32,E50,FALSE))</f>
        <v>医師</v>
      </c>
      <c r="F45" s="166"/>
      <c r="G45" s="166"/>
      <c r="H45" s="166"/>
      <c r="I45" s="175" t="str">
        <f>IF(VLOOKUP($AK$1,選択肢!$A$1:$J$32,I50,FALSE)=0,"-",VLOOKUP($AK$1,選択肢!$A$1:$J$32,I50,FALSE))</f>
        <v>看護職員</v>
      </c>
      <c r="J45" s="180"/>
      <c r="K45" s="180"/>
      <c r="L45" s="180"/>
      <c r="M45" s="180"/>
      <c r="N45" s="181"/>
      <c r="O45" s="175" t="str">
        <f>IF(VLOOKUP($AK$1,選択肢!$A$1:$J$32,O50,FALSE)=0,"-",VLOOKUP($AK$1,選択肢!$A$1:$J$32,O50,FALSE))</f>
        <v>児童指導員</v>
      </c>
      <c r="P45" s="180"/>
      <c r="Q45" s="180"/>
      <c r="R45" s="180"/>
      <c r="S45" s="180"/>
      <c r="T45" s="181"/>
      <c r="U45" s="175" t="str">
        <f>IF(VLOOKUP($AK$1,選択肢!$A$1:$J$32,U50,FALSE)=0,"-",VLOOKUP($AK$1,選択肢!$A$1:$J$32,U50,FALSE))</f>
        <v>保育士</v>
      </c>
      <c r="V45" s="180"/>
      <c r="W45" s="180"/>
      <c r="X45" s="180"/>
      <c r="Y45" s="180"/>
      <c r="Z45" s="181"/>
      <c r="AA45" s="175" t="str">
        <f>IF(VLOOKUP($AK$1,選択肢!$A$1:$J$32,AA50,FALSE)=0,"-",VLOOKUP($AK$1,選択肢!$A$1:$J$32,AA50,FALSE))</f>
        <v>心理担当職員</v>
      </c>
      <c r="AB45" s="180"/>
      <c r="AC45" s="180"/>
      <c r="AD45" s="180"/>
      <c r="AE45" s="180"/>
      <c r="AF45" s="181"/>
      <c r="AG45" s="166" t="str">
        <f>IF(VLOOKUP($AK$1,選択肢!$A$1:$J$32,AG50,FALSE)=0,"-",VLOOKUP($AK$1,選択肢!$A$1:$J$32,AG50,FALSE))</f>
        <v>理学療法士又は作業療法士</v>
      </c>
      <c r="AH45" s="166"/>
      <c r="AI45" s="166"/>
      <c r="AJ45" s="166"/>
      <c r="AK45" s="166"/>
      <c r="AL45" s="166" t="str">
        <f>IF(VLOOKUP($AK$1,選択肢!$A$1:$J$32,AL50,FALSE)=0,"-",VLOOKUP($AK$1,選択肢!$A$1:$J$32,AL50,FALSE))</f>
        <v>職業指導員</v>
      </c>
      <c r="AM45" s="166"/>
      <c r="AN45" s="150"/>
    </row>
    <row r="46" spans="1:43" ht="18" customHeight="1">
      <c r="A46" s="150"/>
      <c r="B46" s="156"/>
      <c r="C46" s="154" t="s">
        <v>190</v>
      </c>
      <c r="D46" s="154" t="s">
        <v>191</v>
      </c>
      <c r="E46" s="165" t="s">
        <v>190</v>
      </c>
      <c r="F46" s="165" t="s">
        <v>191</v>
      </c>
      <c r="G46" s="165"/>
      <c r="H46" s="165"/>
      <c r="I46" s="154" t="s">
        <v>190</v>
      </c>
      <c r="J46" s="155"/>
      <c r="K46" s="188"/>
      <c r="L46" s="154" t="s">
        <v>191</v>
      </c>
      <c r="M46" s="155"/>
      <c r="N46" s="188"/>
      <c r="O46" s="154" t="s">
        <v>190</v>
      </c>
      <c r="P46" s="155"/>
      <c r="Q46" s="188"/>
      <c r="R46" s="154" t="s">
        <v>191</v>
      </c>
      <c r="S46" s="155"/>
      <c r="T46" s="188"/>
      <c r="U46" s="154" t="s">
        <v>190</v>
      </c>
      <c r="V46" s="155"/>
      <c r="W46" s="188"/>
      <c r="X46" s="154" t="s">
        <v>191</v>
      </c>
      <c r="Y46" s="155"/>
      <c r="Z46" s="188"/>
      <c r="AA46" s="154" t="s">
        <v>190</v>
      </c>
      <c r="AB46" s="155"/>
      <c r="AC46" s="188"/>
      <c r="AD46" s="154" t="s">
        <v>191</v>
      </c>
      <c r="AE46" s="155"/>
      <c r="AF46" s="188"/>
      <c r="AG46" s="154" t="s">
        <v>190</v>
      </c>
      <c r="AH46" s="155"/>
      <c r="AI46" s="188"/>
      <c r="AJ46" s="154" t="s">
        <v>191</v>
      </c>
      <c r="AK46" s="188"/>
      <c r="AL46" s="165" t="s">
        <v>48</v>
      </c>
      <c r="AM46" s="165" t="s">
        <v>203</v>
      </c>
      <c r="AN46" s="150"/>
    </row>
    <row r="47" spans="1:43" ht="18" customHeight="1">
      <c r="A47" s="150"/>
      <c r="B47" s="165" t="s">
        <v>192</v>
      </c>
      <c r="C47" s="165">
        <f>COUNTIFS($B$11:$B$30,C$45,$C$11:$C$30,"A",$E$11:$E$30,"*")</f>
        <v>1</v>
      </c>
      <c r="D47" s="165">
        <f>COUNTIFS($B$11:$B$30,C$45,$C$11:$C$30,"B",$E$11:$E$30,"*")</f>
        <v>0</v>
      </c>
      <c r="E47" s="165">
        <f>COUNTIFS($B$11:$B$30,E$45,$C$11:$C$30,"A",$E$11:$E$30,"*")</f>
        <v>0</v>
      </c>
      <c r="F47" s="154">
        <f>COUNTIFS($B$11:$B$30,E$45,$C$11:$C$30,"B",$E$11:$E$30,"*")</f>
        <v>1</v>
      </c>
      <c r="G47" s="155"/>
      <c r="H47" s="188"/>
      <c r="I47" s="154">
        <f>COUNTIFS($B$11:$B$30,I$45,$C$11:$C$30,"A",$E$11:$E$30,"*")</f>
        <v>0</v>
      </c>
      <c r="J47" s="155"/>
      <c r="K47" s="188"/>
      <c r="L47" s="154">
        <f>COUNTIFS($B$11:$B$30,I$45,$C$11:$C$30,"B",$E$11:$E$30,"*")</f>
        <v>0</v>
      </c>
      <c r="M47" s="155"/>
      <c r="N47" s="188"/>
      <c r="O47" s="154">
        <f>COUNTIFS($B$11:$B$30,O$45,$C$11:$C$30,"A",$E$11:$E$30,"*")</f>
        <v>0</v>
      </c>
      <c r="P47" s="155"/>
      <c r="Q47" s="188"/>
      <c r="R47" s="154">
        <f>COUNTIFS($B$11:$B$30,O$45,$C$11:$C$30,"B",$E$11:$E$30,"*")</f>
        <v>0</v>
      </c>
      <c r="S47" s="155"/>
      <c r="T47" s="188"/>
      <c r="U47" s="154">
        <f>COUNTIFS($B$11:$B$30,U$45,$C$11:$C$30,"A",$E$11:$E$30,"*")</f>
        <v>0</v>
      </c>
      <c r="V47" s="155"/>
      <c r="W47" s="188"/>
      <c r="X47" s="154">
        <f>COUNTIFS($B$11:$B$30,U$45,$C$11:$C$30,"B",$E$11:$E$30,"*")</f>
        <v>0</v>
      </c>
      <c r="Y47" s="155"/>
      <c r="Z47" s="188"/>
      <c r="AA47" s="154">
        <f>COUNTIFS($B$11:$B$30,AA$45,$C$11:$C$30,"A",$E$11:$E$30,"*")</f>
        <v>0</v>
      </c>
      <c r="AB47" s="155"/>
      <c r="AC47" s="188"/>
      <c r="AD47" s="154">
        <f>COUNTIFS($B$11:$B$30,AA$45,$C$11:$C$30,"B",$E$11:$E$30,"*")</f>
        <v>0</v>
      </c>
      <c r="AE47" s="155"/>
      <c r="AF47" s="188"/>
      <c r="AG47" s="154">
        <f>COUNTIFS($B$11:$B$30,AG$45,$C$11:$C$30,"A",$E$11:$E$30,"*")</f>
        <v>0</v>
      </c>
      <c r="AH47" s="155"/>
      <c r="AI47" s="188"/>
      <c r="AJ47" s="154">
        <f>COUNTIFS($B$11:$B$30,AG$45,$C$11:$C$30,"B",$E$11:$E$30,"*")</f>
        <v>0</v>
      </c>
      <c r="AK47" s="188"/>
      <c r="AL47" s="165">
        <f>COUNTIFS($B$11:$B$30,AL$45,$C$11:$C$30,"A",$E$11:$E$30,"*")</f>
        <v>0</v>
      </c>
      <c r="AM47" s="165">
        <f>COUNTIFS($B$11:$B$30,AL$45,$C$11:$C$30,"B",$E$11:$E$30,"*")</f>
        <v>0</v>
      </c>
      <c r="AN47" s="150"/>
    </row>
    <row r="48" spans="1:43" ht="18" customHeight="1">
      <c r="A48" s="150"/>
      <c r="B48" s="166" t="s">
        <v>193</v>
      </c>
      <c r="C48" s="165">
        <f>COUNTIFS($B$11:$B$30,C$45,$C$11:$C$30,"C",$E$11:$E$30,"*")</f>
        <v>0</v>
      </c>
      <c r="D48" s="165">
        <f>COUNTIFS($B$11:$B$30,C$45,$C$11:$C$30,"D",$E$11:$E$30,"*")</f>
        <v>0</v>
      </c>
      <c r="E48" s="165">
        <f>COUNTIFS($B$11:$B$30,E$45,$C$11:$C$30,"C",$E$11:$E$30,"*")</f>
        <v>0</v>
      </c>
      <c r="F48" s="154">
        <f>COUNTIFS($B$11:$B$30,E$45,$C$11:$C$30,"D",$E$11:$E$30,"*")</f>
        <v>1</v>
      </c>
      <c r="G48" s="155"/>
      <c r="H48" s="188"/>
      <c r="I48" s="154">
        <f>COUNTIFS($B$11:$B$30,I$45,$C$11:$C$30,"C",$E$11:$E$30,"*")</f>
        <v>1</v>
      </c>
      <c r="J48" s="155"/>
      <c r="K48" s="188"/>
      <c r="L48" s="154">
        <f>COUNTIFS($B$11:$B$30,I$45,$C$11:$C$30,"D",$E$11:$E$30,"*")</f>
        <v>0</v>
      </c>
      <c r="M48" s="155"/>
      <c r="N48" s="188"/>
      <c r="O48" s="154">
        <f>COUNTIFS($B$11:$B$30,O$45,$C$11:$C$30,"C",$E$11:$E$30,"*")</f>
        <v>0</v>
      </c>
      <c r="P48" s="155"/>
      <c r="Q48" s="188"/>
      <c r="R48" s="154">
        <f>COUNTIFS($B$11:$B$30,O$45,$C$11:$C$30,"D",$E$11:$E$30,"*")</f>
        <v>0</v>
      </c>
      <c r="S48" s="155"/>
      <c r="T48" s="188"/>
      <c r="U48" s="154">
        <f>COUNTIFS($B$11:$B$30,U$45,$C$11:$C$30,"C",$E$11:$E$30,"*")</f>
        <v>0</v>
      </c>
      <c r="V48" s="155"/>
      <c r="W48" s="188"/>
      <c r="X48" s="154">
        <f>COUNTIFS($B$11:$B$30,U$45,$C$11:$C$30,"D",$E$11:$E$30,"*")</f>
        <v>0</v>
      </c>
      <c r="Y48" s="155"/>
      <c r="Z48" s="188"/>
      <c r="AA48" s="154">
        <f>COUNTIFS($B$11:$B$30,AA$45,$C$11:$C$30,"C",$E$11:$E$30,"*")</f>
        <v>0</v>
      </c>
      <c r="AB48" s="155"/>
      <c r="AC48" s="188"/>
      <c r="AD48" s="154">
        <f>COUNTIFS($B$11:$B$30,AA$45,$C$11:$C$30,"D",$E$11:$E$30,"*")</f>
        <v>0</v>
      </c>
      <c r="AE48" s="155"/>
      <c r="AF48" s="188"/>
      <c r="AG48" s="154">
        <f>COUNTIFS($B$11:$B$30,AG$45,$C$11:$C$30,"C",$E$11:$E$30,"*")</f>
        <v>0</v>
      </c>
      <c r="AH48" s="155"/>
      <c r="AI48" s="188"/>
      <c r="AJ48" s="154">
        <f>COUNTIFS($B$11:$B$30,AG$45,$C$11:$C$30,"D",$E$11:$E$30,"*")</f>
        <v>0</v>
      </c>
      <c r="AK48" s="188"/>
      <c r="AL48" s="165">
        <f>COUNTIFS($B$11:$B$30,AL$45,$C$11:$C$30,"C",$E$11:$E$30,"*")</f>
        <v>0</v>
      </c>
      <c r="AM48" s="165">
        <f>COUNTIFS($B$11:$B$30,AL$45,$C$11:$C$30,"D",$E$11:$E$30,"*")</f>
        <v>0</v>
      </c>
      <c r="AN48" s="150"/>
    </row>
    <row r="49" spans="1:40" ht="24.95" customHeight="1">
      <c r="A49" s="150"/>
      <c r="B49" s="166" t="s">
        <v>194</v>
      </c>
      <c r="C49" s="175" t="str">
        <f>IF($AK$3="４週",SUMIFS($AK$11:$AK$30,$B$11:$B$30,C45)/4/$AH$5,IF($AK$3="歴月",SUMIFS($AK$11:$AK$30,$B$11:$B$30,C45)/$AL$5,"記載する期間を選択してください"))</f>
        <v>記載する期間を選択してください</v>
      </c>
      <c r="D49" s="181"/>
      <c r="E49" s="175" t="str">
        <f>IF($AK$3="４週",SUMIFS($AK$11:$AK$30,$B$11:$B$30,E45)/4/$AH$5,IF($AK$3="歴月",SUMIFS($AK$11:$AK$30,$B$11:$B$30,E45)/$AL$5,"記載する期間を選択してください"))</f>
        <v>記載する期間を選択してください</v>
      </c>
      <c r="F49" s="180"/>
      <c r="G49" s="180"/>
      <c r="H49" s="181"/>
      <c r="I49" s="175" t="str">
        <f>IF($AK$3="４週",SUMIFS($AK$11:$AK$30,$B$11:$B$30,I45)/4/$AH$5,IF($AK$3="歴月",SUMIFS($AK$11:$AK$30,$B$11:$B$30,I45)/$AL$5,"記載する期間を選択してください"))</f>
        <v>記載する期間を選択してください</v>
      </c>
      <c r="J49" s="180"/>
      <c r="K49" s="180"/>
      <c r="L49" s="180"/>
      <c r="M49" s="180"/>
      <c r="N49" s="181"/>
      <c r="O49" s="175" t="str">
        <f>IF($AK$3="４週",SUMIFS($AK$11:$AK$30,$B$11:$B$30,O45)/4/$AH$5,IF($AK$3="歴月",SUMIFS($AK$11:$AK$30,$B$11:$B$30,O45)/$AL$5,"記載する期間を選択してください"))</f>
        <v>記載する期間を選択してください</v>
      </c>
      <c r="P49" s="180"/>
      <c r="Q49" s="180"/>
      <c r="R49" s="180"/>
      <c r="S49" s="180"/>
      <c r="T49" s="181"/>
      <c r="U49" s="175" t="str">
        <f>IF($AK$3="４週",SUMIFS($AK$11:$AK$30,$B$11:$B$30,U45)/4/$AH$5,IF($AK$3="歴月",SUMIFS($AK$11:$AK$30,$B$11:$B$30,U45)/$AL$5,"記載する期間を選択してください"))</f>
        <v>記載する期間を選択してください</v>
      </c>
      <c r="V49" s="180"/>
      <c r="W49" s="180"/>
      <c r="X49" s="180"/>
      <c r="Y49" s="180"/>
      <c r="Z49" s="181"/>
      <c r="AA49" s="175" t="str">
        <f>IF($AK$3="４週",SUMIFS($AK$11:$AK$30,$B$11:$B$30,AA45)/4/$AH$5,IF($AK$3="歴月",SUMIFS($AK$11:$AK$30,$B$11:$B$30,AA45)/$AL$5,"記載する期間を選択してください"))</f>
        <v>記載する期間を選択してください</v>
      </c>
      <c r="AB49" s="180"/>
      <c r="AC49" s="180"/>
      <c r="AD49" s="180"/>
      <c r="AE49" s="180"/>
      <c r="AF49" s="181"/>
      <c r="AG49" s="175" t="str">
        <f>IF($AK$3="４週",SUMIFS($AK$11:$AK$30,$B$11:$B$30,AG45)/4/$AH$5,IF($AK$3="歴月",SUMIFS($AK$11:$AK$30,$B$11:$B$30,AG45)/$AL$5,"記載する期間を選択してください"))</f>
        <v>記載する期間を選択してください</v>
      </c>
      <c r="AH49" s="180"/>
      <c r="AI49" s="180"/>
      <c r="AJ49" s="180"/>
      <c r="AK49" s="181"/>
      <c r="AL49" s="175" t="str">
        <f>IF($AK$3="４週",SUMIFS($AK$11:$AK$30,$B$11:$B$30,AL45)/4/$AH$5,IF($AK$3="歴月",SUMIFS($AK$11:$AK$30,$B$11:$B$30,AL45)/$AL$5,"記載する期間を選択してください"))</f>
        <v>記載する期間を選択してください</v>
      </c>
      <c r="AM49" s="181"/>
      <c r="AN49" s="150"/>
    </row>
    <row r="50" spans="1:40" ht="5.0999999999999996" customHeight="1">
      <c r="A50" s="150"/>
      <c r="B50" s="145"/>
      <c r="C50" s="176">
        <v>2</v>
      </c>
      <c r="D50" s="176"/>
      <c r="E50" s="176">
        <v>3</v>
      </c>
      <c r="F50" s="176"/>
      <c r="G50" s="176"/>
      <c r="H50" s="176"/>
      <c r="I50" s="176">
        <v>4</v>
      </c>
      <c r="J50" s="176"/>
      <c r="K50" s="176"/>
      <c r="L50" s="176"/>
      <c r="M50" s="176"/>
      <c r="N50" s="176"/>
      <c r="O50" s="176">
        <v>5</v>
      </c>
      <c r="P50" s="176"/>
      <c r="Q50" s="176"/>
      <c r="R50" s="176"/>
      <c r="S50" s="176"/>
      <c r="T50" s="176"/>
      <c r="U50" s="176">
        <v>6</v>
      </c>
      <c r="V50" s="176"/>
      <c r="W50" s="176"/>
      <c r="X50" s="176"/>
      <c r="Y50" s="176"/>
      <c r="Z50" s="176"/>
      <c r="AA50" s="176">
        <v>7</v>
      </c>
      <c r="AB50" s="176"/>
      <c r="AC50" s="176"/>
      <c r="AD50" s="176"/>
      <c r="AE50" s="176"/>
      <c r="AF50" s="176"/>
      <c r="AG50" s="176">
        <v>8</v>
      </c>
      <c r="AH50" s="176"/>
      <c r="AI50" s="176"/>
      <c r="AJ50" s="176"/>
      <c r="AK50" s="176"/>
      <c r="AL50" s="176">
        <v>9</v>
      </c>
      <c r="AM50" s="159"/>
      <c r="AN50" s="150"/>
    </row>
    <row r="51" spans="1:40" ht="15" customHeight="1">
      <c r="A51" s="148" t="s">
        <v>143</v>
      </c>
      <c r="B51" s="167"/>
      <c r="C51" s="167"/>
      <c r="D51" s="167"/>
      <c r="E51" s="167"/>
      <c r="F51" s="200"/>
      <c r="G51" s="167"/>
      <c r="H51" s="176"/>
      <c r="I51" s="176"/>
      <c r="J51" s="176"/>
      <c r="K51" s="176"/>
      <c r="L51" s="176"/>
      <c r="M51" s="176"/>
      <c r="N51" s="176"/>
      <c r="O51" s="176"/>
      <c r="P51" s="176"/>
      <c r="Q51" s="176"/>
      <c r="R51" s="176">
        <v>6</v>
      </c>
      <c r="S51" s="176"/>
      <c r="T51" s="176"/>
      <c r="U51" s="176"/>
      <c r="V51" s="176"/>
      <c r="W51" s="176"/>
      <c r="X51" s="176">
        <v>7</v>
      </c>
      <c r="Y51" s="176"/>
      <c r="Z51" s="176"/>
      <c r="AA51" s="176"/>
      <c r="AB51" s="176"/>
      <c r="AC51" s="176"/>
      <c r="AD51" s="176">
        <v>8</v>
      </c>
      <c r="AE51" s="176"/>
      <c r="AF51" s="176"/>
      <c r="AG51" s="209"/>
      <c r="AH51" s="209"/>
      <c r="AI51" s="209"/>
      <c r="AJ51" s="209">
        <v>9</v>
      </c>
      <c r="AK51" s="176"/>
      <c r="AL51" s="176"/>
      <c r="AM51" s="150"/>
    </row>
    <row r="52" spans="1:40" s="148" customFormat="1" ht="15" customHeight="1">
      <c r="A52" s="148" t="s">
        <v>49</v>
      </c>
      <c r="B52" s="157"/>
      <c r="C52" s="157"/>
      <c r="D52" s="157"/>
      <c r="E52" s="157"/>
      <c r="F52" s="157"/>
      <c r="G52" s="157"/>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row>
    <row r="53" spans="1:40" s="148" customFormat="1" ht="15" customHeight="1">
      <c r="A53" s="148" t="s">
        <v>144</v>
      </c>
      <c r="B53" s="157"/>
      <c r="C53" s="157"/>
      <c r="D53" s="157"/>
      <c r="E53" s="157"/>
      <c r="F53" s="157"/>
      <c r="G53" s="157"/>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row>
    <row r="54" spans="1:40" s="148" customFormat="1" ht="15" customHeight="1">
      <c r="A54" s="148" t="s">
        <v>38</v>
      </c>
      <c r="B54" s="157"/>
      <c r="C54" s="157"/>
      <c r="D54" s="157"/>
      <c r="E54" s="157"/>
      <c r="F54" s="157"/>
      <c r="G54" s="157"/>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row>
    <row r="55" spans="1:40" s="148" customFormat="1" ht="15" customHeight="1">
      <c r="A55" s="148" t="s">
        <v>145</v>
      </c>
      <c r="B55" s="157"/>
      <c r="C55" s="157"/>
      <c r="D55" s="157"/>
      <c r="E55" s="157"/>
      <c r="F55" s="157"/>
      <c r="G55" s="157"/>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row>
    <row r="56" spans="1:40" ht="15" customHeight="1">
      <c r="A56" s="148" t="s">
        <v>146</v>
      </c>
      <c r="B56" s="168"/>
      <c r="C56" s="148"/>
      <c r="D56" s="148"/>
      <c r="E56" s="148"/>
      <c r="F56" s="148"/>
      <c r="G56" s="148"/>
    </row>
    <row r="57" spans="1:40" ht="15" customHeight="1">
      <c r="A57" s="148" t="s">
        <v>147</v>
      </c>
      <c r="B57" s="168"/>
      <c r="C57" s="148"/>
      <c r="D57" s="148"/>
      <c r="E57" s="148"/>
      <c r="F57" s="148"/>
      <c r="G57" s="148"/>
    </row>
    <row r="58" spans="1:40" ht="15" customHeight="1">
      <c r="A58" s="148"/>
      <c r="B58" s="165" t="s">
        <v>148</v>
      </c>
      <c r="C58" s="165" t="s">
        <v>149</v>
      </c>
      <c r="D58" s="165"/>
      <c r="E58" s="165"/>
      <c r="F58" s="148"/>
      <c r="G58" s="148"/>
    </row>
    <row r="59" spans="1:40" ht="15" customHeight="1">
      <c r="A59" s="148"/>
      <c r="B59" s="169" t="s">
        <v>150</v>
      </c>
      <c r="C59" s="177" t="s">
        <v>152</v>
      </c>
      <c r="D59" s="177"/>
      <c r="E59" s="177"/>
      <c r="F59" s="148"/>
      <c r="G59" s="148"/>
    </row>
    <row r="60" spans="1:40" ht="15" customHeight="1">
      <c r="A60" s="148"/>
      <c r="B60" s="169" t="s">
        <v>153</v>
      </c>
      <c r="C60" s="177" t="s">
        <v>154</v>
      </c>
      <c r="D60" s="177"/>
      <c r="E60" s="177"/>
      <c r="F60" s="148"/>
      <c r="G60" s="148"/>
    </row>
    <row r="61" spans="1:40" ht="15" customHeight="1">
      <c r="A61" s="148"/>
      <c r="B61" s="169" t="s">
        <v>155</v>
      </c>
      <c r="C61" s="177" t="s">
        <v>156</v>
      </c>
      <c r="D61" s="177"/>
      <c r="E61" s="177"/>
      <c r="F61" s="148"/>
      <c r="G61" s="148"/>
    </row>
    <row r="62" spans="1:40" ht="15" customHeight="1">
      <c r="A62" s="148"/>
      <c r="B62" s="169" t="s">
        <v>157</v>
      </c>
      <c r="C62" s="177" t="s">
        <v>159</v>
      </c>
      <c r="D62" s="177"/>
      <c r="E62" s="177"/>
      <c r="F62" s="148"/>
      <c r="G62" s="148"/>
    </row>
    <row r="63" spans="1:40" ht="15" customHeight="1">
      <c r="A63" s="148"/>
      <c r="B63" s="148" t="s">
        <v>160</v>
      </c>
      <c r="C63" s="148"/>
      <c r="D63" s="148"/>
      <c r="E63" s="148"/>
      <c r="F63" s="148"/>
      <c r="G63" s="148"/>
    </row>
    <row r="64" spans="1:40" ht="15" customHeight="1">
      <c r="A64" s="148"/>
      <c r="B64" s="148" t="s">
        <v>26</v>
      </c>
      <c r="C64" s="148"/>
      <c r="D64" s="148"/>
      <c r="E64" s="148"/>
      <c r="F64" s="148"/>
      <c r="G64" s="148"/>
    </row>
    <row r="65" spans="1:7" ht="15" customHeight="1">
      <c r="A65" s="148"/>
      <c r="B65" s="148" t="s">
        <v>161</v>
      </c>
      <c r="C65" s="148"/>
      <c r="D65" s="148"/>
      <c r="E65" s="148"/>
      <c r="F65" s="148"/>
      <c r="G65" s="148"/>
    </row>
    <row r="66" spans="1:7" ht="15" customHeight="1">
      <c r="A66" s="148" t="s">
        <v>162</v>
      </c>
      <c r="B66" s="168"/>
      <c r="C66" s="148"/>
      <c r="D66" s="148"/>
      <c r="E66" s="148"/>
      <c r="F66" s="148"/>
      <c r="G66" s="148"/>
    </row>
    <row r="67" spans="1:7" ht="15" customHeight="1">
      <c r="A67" s="148" t="s">
        <v>228</v>
      </c>
      <c r="B67" s="168"/>
      <c r="C67" s="148"/>
      <c r="D67" s="148"/>
      <c r="E67" s="148"/>
      <c r="F67" s="148"/>
      <c r="G67" s="148"/>
    </row>
    <row r="68" spans="1:7" ht="15" customHeight="1">
      <c r="A68" s="148" t="s">
        <v>163</v>
      </c>
      <c r="B68" s="168"/>
      <c r="C68" s="148"/>
      <c r="D68" s="148"/>
      <c r="E68" s="148"/>
      <c r="F68" s="148"/>
      <c r="G68" s="148"/>
    </row>
    <row r="69" spans="1:7" ht="15" customHeight="1">
      <c r="A69" s="148" t="s">
        <v>164</v>
      </c>
      <c r="B69" s="168"/>
      <c r="C69" s="148"/>
      <c r="D69" s="148"/>
      <c r="E69" s="148"/>
      <c r="F69" s="148"/>
      <c r="G69" s="148"/>
    </row>
    <row r="70" spans="1:7" ht="15" customHeight="1">
      <c r="A70" s="148" t="s">
        <v>165</v>
      </c>
      <c r="B70" s="168"/>
      <c r="C70" s="148"/>
      <c r="D70" s="148"/>
      <c r="E70" s="148"/>
      <c r="F70" s="148"/>
      <c r="G70" s="148"/>
    </row>
    <row r="71" spans="1:7" ht="15" customHeight="1">
      <c r="A71" s="148" t="s">
        <v>166</v>
      </c>
      <c r="B71" s="168"/>
      <c r="C71" s="148"/>
      <c r="D71" s="148"/>
      <c r="E71" s="148"/>
      <c r="F71" s="148"/>
      <c r="G71" s="148"/>
    </row>
    <row r="72" spans="1:7" ht="15" customHeight="1">
      <c r="A72" s="148"/>
      <c r="B72" s="148" t="s">
        <v>89</v>
      </c>
      <c r="C72" s="148"/>
      <c r="D72" s="148"/>
      <c r="E72" s="148"/>
      <c r="F72" s="148"/>
      <c r="G72" s="148"/>
    </row>
    <row r="73" spans="1:7" ht="15" customHeight="1">
      <c r="A73" s="148"/>
      <c r="B73" s="148" t="s">
        <v>168</v>
      </c>
      <c r="C73" s="148"/>
      <c r="D73" s="148"/>
      <c r="E73" s="148"/>
      <c r="F73" s="148"/>
      <c r="G73" s="148"/>
    </row>
    <row r="74" spans="1:7" ht="15" customHeight="1">
      <c r="A74" s="148" t="s">
        <v>116</v>
      </c>
      <c r="B74" s="168"/>
      <c r="C74" s="148"/>
      <c r="D74" s="148"/>
      <c r="E74" s="148"/>
      <c r="F74" s="148"/>
      <c r="G74" s="148"/>
    </row>
    <row r="75" spans="1:7" ht="15" customHeight="1">
      <c r="A75" s="148" t="s">
        <v>169</v>
      </c>
      <c r="B75" s="168"/>
      <c r="C75" s="148"/>
      <c r="D75" s="148"/>
      <c r="E75" s="148"/>
      <c r="F75" s="148"/>
      <c r="G75" s="148"/>
    </row>
    <row r="76" spans="1:7" ht="15" customHeight="1">
      <c r="A76" s="148" t="s">
        <v>170</v>
      </c>
      <c r="B76" s="168"/>
      <c r="C76" s="148"/>
      <c r="D76" s="148"/>
      <c r="E76" s="148"/>
      <c r="F76" s="148"/>
      <c r="G76" s="148"/>
    </row>
    <row r="77" spans="1:7" ht="15" customHeight="1">
      <c r="A77" s="148" t="s">
        <v>171</v>
      </c>
      <c r="B77" s="168"/>
      <c r="C77" s="148"/>
      <c r="D77" s="148"/>
      <c r="E77" s="148"/>
      <c r="F77" s="148"/>
      <c r="G77" s="148"/>
    </row>
    <row r="78" spans="1:7" ht="15" customHeight="1">
      <c r="A78" s="148" t="s">
        <v>172</v>
      </c>
      <c r="B78" s="168"/>
      <c r="C78" s="148"/>
      <c r="D78" s="148"/>
      <c r="E78" s="148"/>
      <c r="F78" s="148"/>
      <c r="G78" s="148"/>
    </row>
    <row r="79" spans="1:7" ht="15" customHeight="1">
      <c r="A79" s="148" t="s">
        <v>51</v>
      </c>
      <c r="B79" s="168"/>
      <c r="C79" s="148"/>
      <c r="D79" s="148"/>
      <c r="E79" s="148"/>
      <c r="F79" s="148"/>
      <c r="G79" s="148"/>
    </row>
    <row r="80" spans="1:7" ht="15" customHeight="1">
      <c r="A80" s="148" t="s">
        <v>173</v>
      </c>
      <c r="B80" s="168"/>
      <c r="C80" s="148"/>
      <c r="D80" s="148"/>
      <c r="E80" s="148"/>
      <c r="F80" s="148"/>
      <c r="G80" s="148"/>
    </row>
    <row r="81" spans="1:7" ht="15" customHeight="1">
      <c r="A81" s="148" t="s">
        <v>175</v>
      </c>
      <c r="B81" s="168"/>
      <c r="C81" s="148"/>
      <c r="D81" s="148"/>
      <c r="E81" s="148"/>
      <c r="F81" s="148"/>
      <c r="G81" s="148"/>
    </row>
  </sheetData>
  <mergeCells count="11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K37"/>
    <mergeCell ref="L37:O37"/>
    <mergeCell ref="P37:S37"/>
    <mergeCell ref="T37:W37"/>
    <mergeCell ref="B38:K38"/>
    <mergeCell ref="L38:O38"/>
    <mergeCell ref="P38:S38"/>
    <mergeCell ref="T38:W38"/>
    <mergeCell ref="A41:B41"/>
    <mergeCell ref="C41:D41"/>
    <mergeCell ref="A42:B42"/>
    <mergeCell ref="C42:D42"/>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8:E58"/>
    <mergeCell ref="C59:E59"/>
    <mergeCell ref="C60:E60"/>
    <mergeCell ref="C61:E61"/>
    <mergeCell ref="C62:E62"/>
    <mergeCell ref="A7:A10"/>
    <mergeCell ref="B7:B8"/>
    <mergeCell ref="C7:C10"/>
    <mergeCell ref="D7:D10"/>
    <mergeCell ref="E7:E10"/>
    <mergeCell ref="AK7:AK10"/>
    <mergeCell ref="AL7:AL10"/>
    <mergeCell ref="AM7:AN10"/>
    <mergeCell ref="B9:B10"/>
    <mergeCell ref="AM31:AN32"/>
  </mergeCells>
  <phoneticPr fontId="4"/>
  <dataValidations count="8">
    <dataValidation type="list" allowBlank="1" showDropDown="0"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L38:W38">
      <formula1>0</formula1>
    </dataValidation>
    <dataValidation operator="greaterThanOrEqual" allowBlank="1" showDropDown="0" showInputMessage="1" showErrorMessage="1" sqref="I39:I40 L39:L40 L43 I43"/>
    <dataValidation type="list" allowBlank="1" showDropDown="0" showInputMessage="1" showErrorMessage="1" sqref="C11:C30">
      <formula1>"A,B,C,D"</formula1>
    </dataValidation>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headerFooter>
  <rowBreaks count="1" manualBreakCount="1">
    <brk id="36"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7"/>
  <dimension ref="A1:L32"/>
  <sheetViews>
    <sheetView topLeftCell="A19" workbookViewId="0">
      <selection activeCell="B27" sqref="B27"/>
    </sheetView>
  </sheetViews>
  <sheetFormatPr defaultRowHeight="18"/>
  <cols>
    <col min="1" max="1" width="26.375" customWidth="1"/>
    <col min="2" max="2" width="9" customWidth="1"/>
    <col min="3" max="3" width="22" customWidth="1"/>
  </cols>
  <sheetData>
    <row r="1" spans="1:12">
      <c r="A1" t="s">
        <v>119</v>
      </c>
      <c r="B1" t="s">
        <v>189</v>
      </c>
      <c r="C1" t="s">
        <v>210</v>
      </c>
      <c r="D1" t="s">
        <v>183</v>
      </c>
      <c r="E1" t="s">
        <v>220</v>
      </c>
      <c r="F1" t="s">
        <v>243</v>
      </c>
      <c r="G1" t="s">
        <v>244</v>
      </c>
      <c r="H1" t="s">
        <v>208</v>
      </c>
      <c r="I1" t="s">
        <v>178</v>
      </c>
      <c r="J1" t="s">
        <v>245</v>
      </c>
      <c r="K1" t="s">
        <v>246</v>
      </c>
    </row>
    <row r="2" spans="1:12">
      <c r="A2" t="s">
        <v>176</v>
      </c>
      <c r="B2" t="s">
        <v>180</v>
      </c>
      <c r="C2" t="s">
        <v>111</v>
      </c>
      <c r="D2" t="s">
        <v>181</v>
      </c>
    </row>
    <row r="3" spans="1:12">
      <c r="A3" t="s">
        <v>158</v>
      </c>
      <c r="B3" t="s">
        <v>180</v>
      </c>
      <c r="C3" t="s">
        <v>111</v>
      </c>
      <c r="D3" t="s">
        <v>181</v>
      </c>
    </row>
    <row r="4" spans="1:12">
      <c r="A4" t="s">
        <v>13</v>
      </c>
      <c r="B4" t="s">
        <v>180</v>
      </c>
      <c r="C4" t="s">
        <v>111</v>
      </c>
      <c r="D4" t="s">
        <v>181</v>
      </c>
    </row>
    <row r="5" spans="1:12">
      <c r="A5" t="s">
        <v>195</v>
      </c>
      <c r="B5" t="s">
        <v>180</v>
      </c>
      <c r="C5" t="s">
        <v>111</v>
      </c>
      <c r="D5" t="s">
        <v>181</v>
      </c>
    </row>
    <row r="6" spans="1:12">
      <c r="A6" s="239" t="s">
        <v>197</v>
      </c>
      <c r="B6" s="239" t="s">
        <v>180</v>
      </c>
      <c r="C6" s="239" t="s">
        <v>198</v>
      </c>
      <c r="D6" s="239" t="s">
        <v>199</v>
      </c>
      <c r="E6" s="239" t="s">
        <v>201</v>
      </c>
      <c r="F6" s="239" t="s">
        <v>200</v>
      </c>
      <c r="G6" s="239"/>
      <c r="H6" s="239"/>
      <c r="I6" s="239"/>
      <c r="J6" s="239"/>
    </row>
    <row r="7" spans="1:12">
      <c r="A7" s="239" t="s">
        <v>196</v>
      </c>
      <c r="B7" s="239" t="s">
        <v>180</v>
      </c>
      <c r="C7" s="239" t="s">
        <v>198</v>
      </c>
      <c r="D7" s="239" t="s">
        <v>199</v>
      </c>
      <c r="E7" s="239" t="s">
        <v>201</v>
      </c>
      <c r="F7" s="239" t="s">
        <v>174</v>
      </c>
      <c r="G7" s="239" t="s">
        <v>247</v>
      </c>
      <c r="H7" s="239" t="s">
        <v>59</v>
      </c>
      <c r="I7" s="239" t="s">
        <v>200</v>
      </c>
      <c r="J7" s="239"/>
    </row>
    <row r="8" spans="1:12">
      <c r="A8" s="239" t="s">
        <v>248</v>
      </c>
      <c r="B8" s="239" t="s">
        <v>180</v>
      </c>
      <c r="C8" s="239" t="s">
        <v>200</v>
      </c>
      <c r="D8" s="239"/>
      <c r="E8" s="239"/>
      <c r="F8" s="239"/>
      <c r="G8" s="239"/>
      <c r="H8" s="239"/>
      <c r="I8" s="239"/>
      <c r="J8" s="239"/>
    </row>
    <row r="9" spans="1:12">
      <c r="A9" s="239" t="s">
        <v>242</v>
      </c>
      <c r="B9" s="239" t="s">
        <v>180</v>
      </c>
      <c r="C9" s="239" t="s">
        <v>200</v>
      </c>
      <c r="D9" s="239"/>
      <c r="E9" s="239"/>
      <c r="F9" s="239"/>
      <c r="G9" s="239"/>
      <c r="H9" s="239"/>
      <c r="I9" s="239"/>
      <c r="J9" s="239"/>
    </row>
    <row r="10" spans="1:12">
      <c r="A10" s="239" t="s">
        <v>249</v>
      </c>
      <c r="B10" s="239" t="s">
        <v>180</v>
      </c>
      <c r="C10" s="239" t="s">
        <v>200</v>
      </c>
      <c r="D10" s="239"/>
      <c r="E10" s="239"/>
      <c r="F10" s="239"/>
      <c r="G10" s="239"/>
      <c r="H10" s="239"/>
      <c r="I10" s="239"/>
      <c r="J10" s="239"/>
    </row>
    <row r="11" spans="1:12">
      <c r="A11" s="239" t="s">
        <v>250</v>
      </c>
      <c r="B11" s="239" t="s">
        <v>180</v>
      </c>
      <c r="C11" s="239" t="s">
        <v>111</v>
      </c>
      <c r="D11" s="239" t="s">
        <v>181</v>
      </c>
      <c r="E11" s="239"/>
      <c r="F11" s="239"/>
      <c r="G11" s="239"/>
      <c r="H11" s="239"/>
      <c r="I11" s="239"/>
      <c r="J11" s="239"/>
    </row>
    <row r="12" spans="1:12">
      <c r="A12" s="239" t="s">
        <v>151</v>
      </c>
      <c r="B12" s="239" t="s">
        <v>180</v>
      </c>
      <c r="C12" s="239" t="s">
        <v>198</v>
      </c>
      <c r="D12" s="239" t="s">
        <v>216</v>
      </c>
      <c r="E12" s="239" t="s">
        <v>200</v>
      </c>
      <c r="F12" s="239"/>
      <c r="G12" s="239"/>
      <c r="H12" s="239"/>
      <c r="I12" s="239"/>
      <c r="J12" s="239"/>
    </row>
    <row r="13" spans="1:12">
      <c r="A13" s="239" t="s">
        <v>217</v>
      </c>
      <c r="B13" s="239" t="s">
        <v>180</v>
      </c>
      <c r="C13" s="239" t="s">
        <v>198</v>
      </c>
      <c r="D13" s="239" t="s">
        <v>216</v>
      </c>
      <c r="E13" s="239"/>
      <c r="F13" s="239"/>
      <c r="G13" s="239"/>
      <c r="H13" s="239"/>
      <c r="I13" s="239"/>
      <c r="J13" s="239"/>
    </row>
    <row r="14" spans="1:12">
      <c r="A14" s="239" t="s">
        <v>218</v>
      </c>
      <c r="B14" s="239" t="s">
        <v>180</v>
      </c>
      <c r="C14" s="239" t="s">
        <v>198</v>
      </c>
      <c r="D14" s="239" t="s">
        <v>216</v>
      </c>
      <c r="E14" s="239" t="s">
        <v>200</v>
      </c>
      <c r="F14" s="239" t="s">
        <v>33</v>
      </c>
      <c r="G14" s="239"/>
      <c r="H14" s="239"/>
      <c r="I14" s="239"/>
      <c r="J14" s="239"/>
    </row>
    <row r="15" spans="1:12">
      <c r="A15" s="239" t="s">
        <v>219</v>
      </c>
      <c r="B15" s="239" t="s">
        <v>180</v>
      </c>
      <c r="C15" s="239" t="s">
        <v>198</v>
      </c>
      <c r="D15" s="239" t="s">
        <v>199</v>
      </c>
      <c r="E15" s="239" t="s">
        <v>201</v>
      </c>
      <c r="F15" s="239" t="s">
        <v>174</v>
      </c>
      <c r="G15" s="239" t="s">
        <v>247</v>
      </c>
      <c r="H15" s="239" t="s">
        <v>59</v>
      </c>
      <c r="I15" s="239" t="s">
        <v>251</v>
      </c>
      <c r="J15" s="239" t="s">
        <v>252</v>
      </c>
      <c r="K15" t="s">
        <v>200</v>
      </c>
      <c r="L15" s="239"/>
    </row>
    <row r="16" spans="1:12">
      <c r="A16" s="239" t="s">
        <v>204</v>
      </c>
      <c r="B16" s="239" t="s">
        <v>180</v>
      </c>
      <c r="C16" s="239" t="s">
        <v>198</v>
      </c>
      <c r="D16" s="239" t="s">
        <v>201</v>
      </c>
      <c r="E16" s="239" t="s">
        <v>174</v>
      </c>
      <c r="F16" s="239" t="s">
        <v>247</v>
      </c>
      <c r="G16" s="239" t="s">
        <v>59</v>
      </c>
      <c r="H16" s="239" t="s">
        <v>200</v>
      </c>
      <c r="I16" s="239"/>
      <c r="J16" s="239"/>
    </row>
    <row r="17" spans="1:11">
      <c r="A17" s="239" t="s">
        <v>68</v>
      </c>
      <c r="B17" s="239" t="s">
        <v>180</v>
      </c>
      <c r="C17" s="239" t="s">
        <v>198</v>
      </c>
      <c r="D17" s="239" t="s">
        <v>205</v>
      </c>
      <c r="E17" s="239" t="s">
        <v>200</v>
      </c>
      <c r="F17" s="239"/>
      <c r="G17" s="239"/>
      <c r="H17" s="239"/>
      <c r="I17" s="239"/>
      <c r="J17" s="239"/>
    </row>
    <row r="18" spans="1:11">
      <c r="A18" s="239" t="s">
        <v>186</v>
      </c>
      <c r="B18" s="239" t="s">
        <v>180</v>
      </c>
      <c r="C18" s="239" t="s">
        <v>4</v>
      </c>
      <c r="D18" s="239"/>
      <c r="E18" s="239"/>
      <c r="F18" s="239"/>
      <c r="G18" s="239"/>
      <c r="H18" s="239"/>
      <c r="I18" s="239"/>
      <c r="J18" s="239"/>
    </row>
    <row r="19" spans="1:11">
      <c r="A19" s="239" t="s">
        <v>207</v>
      </c>
      <c r="B19" s="239" t="s">
        <v>180</v>
      </c>
      <c r="C19" s="239" t="s">
        <v>198</v>
      </c>
      <c r="D19" s="239" t="s">
        <v>209</v>
      </c>
      <c r="E19" s="239" t="s">
        <v>211</v>
      </c>
      <c r="F19" s="239" t="s">
        <v>213</v>
      </c>
      <c r="G19" s="239"/>
      <c r="H19" s="239"/>
      <c r="I19" s="239"/>
      <c r="J19" s="239"/>
    </row>
    <row r="20" spans="1:11">
      <c r="A20" s="239" t="s">
        <v>212</v>
      </c>
      <c r="B20" s="239" t="s">
        <v>180</v>
      </c>
      <c r="C20" s="239" t="s">
        <v>198</v>
      </c>
      <c r="D20" s="239" t="s">
        <v>211</v>
      </c>
      <c r="E20" s="239" t="s">
        <v>213</v>
      </c>
      <c r="F20" s="239"/>
      <c r="G20" s="239"/>
      <c r="H20" s="239"/>
      <c r="I20" s="239"/>
      <c r="J20" s="239"/>
    </row>
    <row r="21" spans="1:11">
      <c r="A21" s="239" t="s">
        <v>214</v>
      </c>
      <c r="B21" s="239" t="s">
        <v>180</v>
      </c>
      <c r="C21" s="239" t="s">
        <v>198</v>
      </c>
      <c r="D21" s="239" t="s">
        <v>211</v>
      </c>
      <c r="E21" s="239" t="s">
        <v>213</v>
      </c>
      <c r="F21" s="239"/>
      <c r="G21" s="239"/>
      <c r="H21" s="239"/>
      <c r="I21" s="239"/>
      <c r="J21" s="239"/>
    </row>
    <row r="22" spans="1:11">
      <c r="A22" s="239" t="s">
        <v>221</v>
      </c>
      <c r="B22" s="239" t="s">
        <v>180</v>
      </c>
      <c r="C22" s="239" t="s">
        <v>181</v>
      </c>
      <c r="D22" s="239"/>
      <c r="E22" s="239"/>
      <c r="F22" s="239"/>
      <c r="G22" s="239"/>
      <c r="H22" s="239"/>
      <c r="I22" s="239"/>
      <c r="J22" s="239"/>
    </row>
    <row r="23" spans="1:11">
      <c r="A23" s="239" t="s">
        <v>215</v>
      </c>
      <c r="B23" s="239" t="s">
        <v>180</v>
      </c>
      <c r="C23" s="239" t="s">
        <v>198</v>
      </c>
      <c r="D23" s="239" t="s">
        <v>132</v>
      </c>
      <c r="E23" s="239"/>
      <c r="F23" s="239"/>
      <c r="G23" s="239"/>
      <c r="H23" s="239"/>
      <c r="I23" s="239"/>
      <c r="J23" s="239"/>
    </row>
    <row r="24" spans="1:11">
      <c r="A24" s="239" t="s">
        <v>182</v>
      </c>
      <c r="B24" s="239" t="s">
        <v>180</v>
      </c>
      <c r="C24" s="239" t="s">
        <v>198</v>
      </c>
      <c r="D24" s="239" t="s">
        <v>99</v>
      </c>
      <c r="E24" s="239"/>
      <c r="F24" s="239"/>
      <c r="G24" s="239"/>
      <c r="H24" s="239"/>
      <c r="I24" s="239"/>
      <c r="J24" s="239"/>
    </row>
    <row r="25" spans="1:11">
      <c r="A25" s="239" t="s">
        <v>107</v>
      </c>
      <c r="B25" s="239" t="s">
        <v>180</v>
      </c>
      <c r="C25" s="239" t="s">
        <v>29</v>
      </c>
      <c r="D25" s="239" t="s">
        <v>222</v>
      </c>
      <c r="E25" s="239"/>
      <c r="F25" s="239"/>
      <c r="G25" s="239"/>
      <c r="H25" s="239"/>
      <c r="I25" s="239"/>
      <c r="J25" s="239"/>
    </row>
    <row r="26" spans="1:11">
      <c r="A26" s="239" t="s">
        <v>223</v>
      </c>
      <c r="B26" s="239" t="s">
        <v>180</v>
      </c>
      <c r="C26" s="239" t="s">
        <v>233</v>
      </c>
      <c r="D26" s="239" t="s">
        <v>56</v>
      </c>
      <c r="E26" s="239" t="s">
        <v>22</v>
      </c>
      <c r="F26" s="239" t="s">
        <v>253</v>
      </c>
      <c r="G26" s="239" t="s">
        <v>201</v>
      </c>
      <c r="H26" s="239" t="s">
        <v>40</v>
      </c>
      <c r="I26" s="239"/>
      <c r="J26" s="239"/>
    </row>
    <row r="27" spans="1:11">
      <c r="A27" s="239" t="s">
        <v>269</v>
      </c>
      <c r="B27" s="239" t="s">
        <v>180</v>
      </c>
      <c r="C27" s="239" t="s">
        <v>233</v>
      </c>
      <c r="D27" s="239" t="s">
        <v>229</v>
      </c>
      <c r="E27" s="239" t="s">
        <v>201</v>
      </c>
      <c r="F27" s="239" t="s">
        <v>56</v>
      </c>
      <c r="G27" s="239" t="s">
        <v>22</v>
      </c>
      <c r="H27" s="239" t="s">
        <v>253</v>
      </c>
      <c r="I27" s="239" t="s">
        <v>40</v>
      </c>
      <c r="J27" s="239"/>
    </row>
    <row r="28" spans="1:11">
      <c r="A28" s="239" t="s">
        <v>230</v>
      </c>
      <c r="B28" s="239" t="s">
        <v>180</v>
      </c>
      <c r="C28" s="239" t="s">
        <v>233</v>
      </c>
      <c r="D28" s="239" t="s">
        <v>229</v>
      </c>
      <c r="E28" s="239" t="s">
        <v>56</v>
      </c>
      <c r="F28" s="239" t="s">
        <v>22</v>
      </c>
      <c r="G28" s="239" t="s">
        <v>254</v>
      </c>
      <c r="H28" s="239" t="s">
        <v>82</v>
      </c>
      <c r="I28" s="239" t="s">
        <v>253</v>
      </c>
      <c r="J28" s="239" t="s">
        <v>201</v>
      </c>
      <c r="K28" s="239" t="s">
        <v>40</v>
      </c>
    </row>
    <row r="29" spans="1:11">
      <c r="A29" s="239" t="s">
        <v>206</v>
      </c>
      <c r="B29" s="239" t="s">
        <v>180</v>
      </c>
      <c r="C29" s="239" t="s">
        <v>233</v>
      </c>
      <c r="D29" s="239" t="s">
        <v>109</v>
      </c>
      <c r="E29" s="239"/>
      <c r="F29" s="239"/>
      <c r="G29" s="239"/>
      <c r="H29" s="239"/>
      <c r="I29" s="239"/>
      <c r="J29" s="239"/>
      <c r="K29" s="239"/>
    </row>
    <row r="30" spans="1:11">
      <c r="A30" s="239" t="s">
        <v>232</v>
      </c>
      <c r="B30" s="239" t="s">
        <v>180</v>
      </c>
      <c r="C30" s="239" t="s">
        <v>233</v>
      </c>
      <c r="D30" s="239" t="s">
        <v>109</v>
      </c>
      <c r="E30" s="239"/>
      <c r="F30" s="239"/>
      <c r="G30" s="239"/>
      <c r="H30" s="239"/>
      <c r="I30" s="239"/>
      <c r="J30" s="239"/>
      <c r="K30" s="239"/>
    </row>
    <row r="31" spans="1:11">
      <c r="A31" s="239" t="s">
        <v>234</v>
      </c>
      <c r="B31" s="239" t="s">
        <v>180</v>
      </c>
      <c r="C31" s="239" t="s">
        <v>233</v>
      </c>
      <c r="D31" s="239" t="s">
        <v>199</v>
      </c>
      <c r="E31" s="239" t="s">
        <v>201</v>
      </c>
      <c r="F31" s="239" t="s">
        <v>56</v>
      </c>
      <c r="G31" s="239" t="s">
        <v>22</v>
      </c>
      <c r="H31" s="239" t="s">
        <v>254</v>
      </c>
      <c r="I31" s="239" t="s">
        <v>82</v>
      </c>
      <c r="J31" s="239" t="s">
        <v>187</v>
      </c>
      <c r="K31" s="239"/>
    </row>
    <row r="32" spans="1:11">
      <c r="A32" s="239" t="s">
        <v>240</v>
      </c>
      <c r="B32" s="239" t="s">
        <v>233</v>
      </c>
      <c r="C32" s="239" t="s">
        <v>199</v>
      </c>
      <c r="D32" s="239" t="s">
        <v>201</v>
      </c>
      <c r="E32" s="239" t="s">
        <v>56</v>
      </c>
      <c r="F32" s="239" t="s">
        <v>22</v>
      </c>
      <c r="G32" s="239" t="s">
        <v>187</v>
      </c>
      <c r="H32" s="239" t="s">
        <v>73</v>
      </c>
      <c r="I32" s="239" t="s">
        <v>255</v>
      </c>
      <c r="J32" s="239"/>
    </row>
  </sheetData>
  <phoneticPr fontId="4"/>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0">
    <tabColor theme="7" tint="0.6"/>
  </sheetPr>
  <dimension ref="A1:AO76"/>
  <sheetViews>
    <sheetView showGridLines="0" tabSelected="1" view="pageBreakPreview" zoomScaleSheetLayoutView="100" workbookViewId="0">
      <selection activeCell="G13" sqref="G13"/>
    </sheetView>
  </sheetViews>
  <sheetFormatPr defaultColWidth="8.25" defaultRowHeight="21" customHeight="1"/>
  <cols>
    <col min="1" max="1" width="2.625" style="145" customWidth="1"/>
    <col min="2" max="2" width="15.25" style="146" customWidth="1"/>
    <col min="3" max="3" width="6.625" style="145" customWidth="1"/>
    <col min="4" max="4" width="8" style="145" customWidth="1"/>
    <col min="5" max="5" width="8" style="147"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9" t="s">
        <v>36</v>
      </c>
      <c r="C1" s="170"/>
      <c r="D1" s="170"/>
      <c r="E1" s="182"/>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262</v>
      </c>
      <c r="AL1" s="211"/>
      <c r="AM1" s="211"/>
      <c r="AN1" s="211"/>
    </row>
    <row r="2" spans="1:41" ht="18" customHeight="1">
      <c r="A2" s="150"/>
      <c r="B2" s="159"/>
      <c r="C2" s="159"/>
      <c r="D2" s="159"/>
      <c r="E2" s="183"/>
      <c r="F2" s="159"/>
      <c r="G2" s="159"/>
      <c r="H2" s="159"/>
      <c r="I2" s="159"/>
      <c r="J2" s="159"/>
      <c r="K2" s="159"/>
      <c r="L2" s="159"/>
      <c r="M2" s="201">
        <v>2026</v>
      </c>
      <c r="N2" s="201"/>
      <c r="O2" s="201"/>
      <c r="P2" s="201"/>
      <c r="Q2" s="203" t="s">
        <v>121</v>
      </c>
      <c r="R2" s="203"/>
      <c r="S2" s="201">
        <v>4</v>
      </c>
      <c r="T2" s="201"/>
      <c r="U2" s="203" t="s">
        <v>122</v>
      </c>
      <c r="V2" s="203"/>
      <c r="W2" s="159"/>
      <c r="X2" s="159"/>
      <c r="Y2" s="159"/>
      <c r="Z2" s="150"/>
      <c r="AA2" s="150"/>
      <c r="AC2" s="206"/>
      <c r="AD2" s="159"/>
      <c r="AE2" s="159"/>
      <c r="AF2" s="159"/>
      <c r="AG2" s="159"/>
      <c r="AH2" s="159"/>
      <c r="AI2" s="206" t="s">
        <v>123</v>
      </c>
      <c r="AJ2" s="206"/>
      <c r="AK2" s="212" t="s">
        <v>256</v>
      </c>
      <c r="AL2" s="212"/>
      <c r="AM2" s="212"/>
      <c r="AN2" s="212"/>
    </row>
    <row r="3" spans="1:41" ht="18" customHeight="1">
      <c r="A3" s="151"/>
      <c r="B3" s="151"/>
      <c r="C3" s="151"/>
      <c r="D3" s="151"/>
      <c r="E3" s="184"/>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t="s">
        <v>177</v>
      </c>
      <c r="AL3" s="213"/>
      <c r="AM3" s="213"/>
      <c r="AN3" s="213"/>
    </row>
    <row r="4" spans="1:41" ht="18" customHeight="1">
      <c r="A4" s="151"/>
      <c r="B4" s="151"/>
      <c r="C4" s="151"/>
      <c r="D4" s="151"/>
      <c r="E4" s="184"/>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t="s">
        <v>257</v>
      </c>
      <c r="AL4" s="213"/>
      <c r="AM4" s="213"/>
      <c r="AN4" s="213"/>
    </row>
    <row r="5" spans="1:41" ht="18" customHeight="1">
      <c r="A5" s="151"/>
      <c r="B5" s="151"/>
      <c r="C5" s="151"/>
      <c r="D5" s="151"/>
      <c r="E5" s="184"/>
      <c r="F5" s="151"/>
      <c r="G5" s="151"/>
      <c r="H5" s="151"/>
      <c r="I5" s="151"/>
      <c r="J5" s="151"/>
      <c r="K5" s="151"/>
      <c r="L5" s="151"/>
      <c r="M5" s="151"/>
      <c r="N5" s="151"/>
      <c r="O5" s="151"/>
      <c r="P5" s="151"/>
      <c r="Q5" s="151"/>
      <c r="R5" s="151"/>
      <c r="S5" s="151"/>
      <c r="T5" s="151"/>
      <c r="U5" s="151"/>
      <c r="V5" s="151"/>
      <c r="W5" s="151"/>
      <c r="Y5" s="205"/>
      <c r="Z5" s="205"/>
      <c r="AA5" s="205"/>
      <c r="AB5" s="150"/>
      <c r="AC5" s="205"/>
      <c r="AD5" s="205"/>
      <c r="AE5" s="150"/>
      <c r="AF5" s="150"/>
      <c r="AG5" s="150"/>
      <c r="AH5" s="150"/>
      <c r="AI5" s="206" t="s">
        <v>224</v>
      </c>
      <c r="AJ5" s="206"/>
      <c r="AK5" s="213">
        <v>10</v>
      </c>
      <c r="AL5" s="213"/>
      <c r="AM5" s="213"/>
      <c r="AN5" s="213"/>
    </row>
    <row r="6" spans="1:41" ht="18" customHeight="1">
      <c r="A6" s="151"/>
      <c r="B6" s="151"/>
      <c r="C6" s="151"/>
      <c r="D6" s="151"/>
      <c r="E6" s="184"/>
      <c r="F6" s="151"/>
      <c r="G6" s="151"/>
      <c r="H6" s="151"/>
      <c r="I6" s="151"/>
      <c r="J6" s="151"/>
      <c r="K6" s="151"/>
      <c r="L6" s="151"/>
      <c r="M6" s="151"/>
      <c r="N6" s="151"/>
      <c r="O6" s="151"/>
      <c r="P6" s="151"/>
      <c r="Q6" s="151"/>
      <c r="R6" s="151"/>
      <c r="S6" s="151"/>
      <c r="U6" s="151"/>
      <c r="V6" s="151"/>
      <c r="W6" s="151"/>
      <c r="Y6" s="205"/>
      <c r="Z6" s="205"/>
      <c r="AA6" s="205"/>
      <c r="AB6" s="150"/>
      <c r="AC6" s="205"/>
      <c r="AD6" s="205"/>
      <c r="AE6" s="205"/>
      <c r="AF6" s="205"/>
      <c r="AG6" s="208" t="s">
        <v>126</v>
      </c>
      <c r="AH6" s="210">
        <v>40</v>
      </c>
      <c r="AI6" s="210"/>
      <c r="AJ6" s="210"/>
      <c r="AK6" s="205" t="s">
        <v>127</v>
      </c>
      <c r="AL6" s="215">
        <v>160</v>
      </c>
      <c r="AM6" s="205" t="s">
        <v>128</v>
      </c>
      <c r="AN6" s="150"/>
    </row>
    <row r="7" spans="1:41" ht="9.9499999999999993" customHeight="1">
      <c r="A7" s="150"/>
      <c r="B7" s="156"/>
      <c r="C7" s="156"/>
      <c r="D7" s="156"/>
      <c r="E7" s="186"/>
      <c r="F7" s="156"/>
      <c r="G7" s="156"/>
      <c r="H7" s="156"/>
      <c r="I7" s="156"/>
      <c r="J7" s="156"/>
      <c r="K7" s="156"/>
      <c r="L7" s="156"/>
      <c r="M7" s="156"/>
      <c r="N7" s="156"/>
      <c r="O7" s="156"/>
      <c r="P7" s="156"/>
      <c r="Q7" s="156"/>
      <c r="R7" s="156"/>
      <c r="S7" s="156"/>
      <c r="T7" s="156"/>
      <c r="U7" s="156"/>
      <c r="V7" s="156"/>
      <c r="W7" s="156"/>
      <c r="X7" s="159"/>
      <c r="Y7" s="159"/>
      <c r="Z7" s="159"/>
      <c r="AA7" s="159"/>
      <c r="AB7" s="159"/>
      <c r="AC7" s="159"/>
      <c r="AD7" s="159"/>
      <c r="AE7" s="159"/>
      <c r="AF7" s="159"/>
      <c r="AG7" s="159"/>
      <c r="AH7" s="159"/>
      <c r="AI7" s="159"/>
      <c r="AJ7" s="159"/>
      <c r="AK7" s="159"/>
      <c r="AL7" s="159"/>
      <c r="AM7" s="150"/>
      <c r="AN7" s="150"/>
    </row>
    <row r="8" spans="1:41" ht="15" customHeight="1">
      <c r="A8" s="152" t="s">
        <v>129</v>
      </c>
      <c r="B8" s="160" t="s">
        <v>114</v>
      </c>
      <c r="C8" s="171" t="s">
        <v>130</v>
      </c>
      <c r="D8" s="165" t="s">
        <v>131</v>
      </c>
      <c r="E8" s="185" t="s">
        <v>133</v>
      </c>
      <c r="F8" s="194" t="s">
        <v>134</v>
      </c>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81" t="s">
        <v>135</v>
      </c>
      <c r="AL8" s="166" t="s">
        <v>136</v>
      </c>
      <c r="AM8" s="218" t="s">
        <v>2</v>
      </c>
      <c r="AN8" s="218"/>
    </row>
    <row r="9" spans="1:41" ht="15" customHeight="1">
      <c r="A9" s="152"/>
      <c r="B9" s="161"/>
      <c r="C9" s="172"/>
      <c r="D9" s="165"/>
      <c r="E9" s="185"/>
      <c r="F9" s="165" t="s">
        <v>137</v>
      </c>
      <c r="G9" s="165"/>
      <c r="H9" s="165"/>
      <c r="I9" s="165"/>
      <c r="J9" s="165"/>
      <c r="K9" s="165"/>
      <c r="L9" s="165"/>
      <c r="M9" s="165" t="s">
        <v>138</v>
      </c>
      <c r="N9" s="165"/>
      <c r="O9" s="165"/>
      <c r="P9" s="165"/>
      <c r="Q9" s="165"/>
      <c r="R9" s="165"/>
      <c r="S9" s="165"/>
      <c r="T9" s="165" t="s">
        <v>139</v>
      </c>
      <c r="U9" s="165"/>
      <c r="V9" s="165"/>
      <c r="W9" s="165"/>
      <c r="X9" s="165"/>
      <c r="Y9" s="165"/>
      <c r="Z9" s="165"/>
      <c r="AA9" s="165" t="s">
        <v>140</v>
      </c>
      <c r="AB9" s="165"/>
      <c r="AC9" s="165"/>
      <c r="AD9" s="165"/>
      <c r="AE9" s="165"/>
      <c r="AF9" s="165"/>
      <c r="AG9" s="165"/>
      <c r="AH9" s="165" t="s">
        <v>141</v>
      </c>
      <c r="AI9" s="165"/>
      <c r="AJ9" s="165"/>
      <c r="AK9" s="181"/>
      <c r="AL9" s="166"/>
      <c r="AM9" s="218"/>
      <c r="AN9" s="218"/>
    </row>
    <row r="10" spans="1:41" ht="15" customHeight="1">
      <c r="A10" s="152"/>
      <c r="B10" s="162" t="s">
        <v>179</v>
      </c>
      <c r="C10" s="172"/>
      <c r="D10" s="165"/>
      <c r="E10" s="185"/>
      <c r="F10" s="195">
        <f>DATE($M$2,$S$2,1)</f>
        <v>46113</v>
      </c>
      <c r="G10" s="195">
        <f>DATE($M$2,$S$2,2)</f>
        <v>46114</v>
      </c>
      <c r="H10" s="195">
        <f>DATE($M$2,$S$2,3)</f>
        <v>46115</v>
      </c>
      <c r="I10" s="195">
        <f>DATE($M$2,$S$2,4)</f>
        <v>46116</v>
      </c>
      <c r="J10" s="195">
        <f>DATE($M$2,$S$2,5)</f>
        <v>46117</v>
      </c>
      <c r="K10" s="195">
        <f>DATE($M$2,$S$2,6)</f>
        <v>46118</v>
      </c>
      <c r="L10" s="195">
        <f>DATE($M$2,$S$2,7)</f>
        <v>46119</v>
      </c>
      <c r="M10" s="195">
        <f>DATE($M$2,$S$2,8)</f>
        <v>46120</v>
      </c>
      <c r="N10" s="195">
        <f>DATE($M$2,$S$2,9)</f>
        <v>46121</v>
      </c>
      <c r="O10" s="195">
        <f>DATE($M$2,$S$2,10)</f>
        <v>46122</v>
      </c>
      <c r="P10" s="195">
        <f>DATE($M$2,$S$2,11)</f>
        <v>46123</v>
      </c>
      <c r="Q10" s="195">
        <f>DATE($M$2,$S$2,12)</f>
        <v>46124</v>
      </c>
      <c r="R10" s="195">
        <f>DATE($M$2,$S$2,13)</f>
        <v>46125</v>
      </c>
      <c r="S10" s="195">
        <f>DATE($M$2,$S$2,14)</f>
        <v>46126</v>
      </c>
      <c r="T10" s="195">
        <f>DATE($M$2,$S$2,15)</f>
        <v>46127</v>
      </c>
      <c r="U10" s="195">
        <f>DATE($M$2,$S$2,16)</f>
        <v>46128</v>
      </c>
      <c r="V10" s="195">
        <f>DATE($M$2,$S$2,17)</f>
        <v>46129</v>
      </c>
      <c r="W10" s="195">
        <f>DATE($M$2,$S$2,18)</f>
        <v>46130</v>
      </c>
      <c r="X10" s="195">
        <f>DATE($M$2,$S$2,19)</f>
        <v>46131</v>
      </c>
      <c r="Y10" s="195">
        <f>DATE($M$2,$S$2,20)</f>
        <v>46132</v>
      </c>
      <c r="Z10" s="195">
        <f>DATE($M$2,$S$2,21)</f>
        <v>46133</v>
      </c>
      <c r="AA10" s="195">
        <f>DATE($M$2,$S$2,22)</f>
        <v>46134</v>
      </c>
      <c r="AB10" s="195">
        <f>DATE($M$2,$S$2,23)</f>
        <v>46135</v>
      </c>
      <c r="AC10" s="195">
        <f>DATE($M$2,$S$2,24)</f>
        <v>46136</v>
      </c>
      <c r="AD10" s="195">
        <f>DATE($M$2,$S$2,25)</f>
        <v>46137</v>
      </c>
      <c r="AE10" s="195">
        <f>DATE($M$2,$S$2,26)</f>
        <v>46138</v>
      </c>
      <c r="AF10" s="195">
        <f>DATE($M$2,$S$2,27)</f>
        <v>46139</v>
      </c>
      <c r="AG10" s="195">
        <f>DATE($M$2,$S$2,28)</f>
        <v>46140</v>
      </c>
      <c r="AH10" s="195">
        <f>IF(DAY(EOMONTH(F10,0))&lt;29,"",DATE($M$2,$S$2,29))</f>
        <v>46141</v>
      </c>
      <c r="AI10" s="195">
        <f>IF(DAY(EOMONTH(F10,0))&lt;30,"",DATE($M$2,$S$2,30))</f>
        <v>46142</v>
      </c>
      <c r="AJ10" s="195" t="str">
        <f>IF(DAY(EOMONTH(F10,0))&lt;31,"",DATE($M$2,$S$2,31))</f>
        <v/>
      </c>
      <c r="AK10" s="181"/>
      <c r="AL10" s="166"/>
      <c r="AM10" s="218"/>
      <c r="AN10" s="218"/>
    </row>
    <row r="11" spans="1:41" ht="15" customHeight="1">
      <c r="A11" s="152"/>
      <c r="B11" s="163"/>
      <c r="C11" s="173"/>
      <c r="D11" s="165"/>
      <c r="E11" s="185"/>
      <c r="F11" s="196">
        <f>DATE($M$2,$S$2,1)</f>
        <v>46113</v>
      </c>
      <c r="G11" s="196">
        <f>DATE($M$2,$S$2,2)</f>
        <v>46114</v>
      </c>
      <c r="H11" s="196">
        <f>DATE($M$2,$S$2,3)</f>
        <v>46115</v>
      </c>
      <c r="I11" s="196">
        <f>DATE($M$2,$S$2,4)</f>
        <v>46116</v>
      </c>
      <c r="J11" s="196">
        <f>DATE($M$2,$S$2,5)</f>
        <v>46117</v>
      </c>
      <c r="K11" s="196">
        <f>DATE($M$2,$S$2,6)</f>
        <v>46118</v>
      </c>
      <c r="L11" s="196">
        <f>DATE($M$2,$S$2,7)</f>
        <v>46119</v>
      </c>
      <c r="M11" s="196">
        <f>DATE($M$2,$S$2,8)</f>
        <v>46120</v>
      </c>
      <c r="N11" s="196">
        <f>DATE($M$2,$S$2,9)</f>
        <v>46121</v>
      </c>
      <c r="O11" s="196">
        <f>DATE($M$2,$S$2,10)</f>
        <v>46122</v>
      </c>
      <c r="P11" s="196">
        <f>DATE($M$2,$S$2,11)</f>
        <v>46123</v>
      </c>
      <c r="Q11" s="196">
        <f>DATE($M$2,$S$2,12)</f>
        <v>46124</v>
      </c>
      <c r="R11" s="196">
        <f>DATE($M$2,$S$2,13)</f>
        <v>46125</v>
      </c>
      <c r="S11" s="196">
        <f>DATE($M$2,$S$2,14)</f>
        <v>46126</v>
      </c>
      <c r="T11" s="196">
        <f>DATE($M$2,$S$2,15)</f>
        <v>46127</v>
      </c>
      <c r="U11" s="196">
        <f>DATE($M$2,$S$2,16)</f>
        <v>46128</v>
      </c>
      <c r="V11" s="196">
        <f>DATE($M$2,$S$2,17)</f>
        <v>46129</v>
      </c>
      <c r="W11" s="196">
        <f>DATE($M$2,$S$2,18)</f>
        <v>46130</v>
      </c>
      <c r="X11" s="196">
        <f>DATE($M$2,$S$2,19)</f>
        <v>46131</v>
      </c>
      <c r="Y11" s="196">
        <f>DATE($M$2,$S$2,20)</f>
        <v>46132</v>
      </c>
      <c r="Z11" s="196">
        <f>DATE($M$2,$S$2,21)</f>
        <v>46133</v>
      </c>
      <c r="AA11" s="196">
        <f>DATE($M$2,$S$2,22)</f>
        <v>46134</v>
      </c>
      <c r="AB11" s="196">
        <f>DATE($M$2,$S$2,23)</f>
        <v>46135</v>
      </c>
      <c r="AC11" s="196">
        <f>DATE($M$2,$S$2,24)</f>
        <v>46136</v>
      </c>
      <c r="AD11" s="196">
        <f>DATE($M$2,$S$2,25)</f>
        <v>46137</v>
      </c>
      <c r="AE11" s="196">
        <f>DATE($M$2,$S$2,26)</f>
        <v>46138</v>
      </c>
      <c r="AF11" s="196">
        <f>DATE($M$2,$S$2,27)</f>
        <v>46139</v>
      </c>
      <c r="AG11" s="196">
        <f>DATE($M$2,$S$2,28)</f>
        <v>46140</v>
      </c>
      <c r="AH11" s="196">
        <f>IF(DAY(EOMONTH(F11,0))&lt;29,"",DATE($M$2,$S$2,29))</f>
        <v>46141</v>
      </c>
      <c r="AI11" s="196">
        <f>IF(DAY(EOMONTH(F11,0))&lt;30,"",DATE($M$2,$S$2,30))</f>
        <v>46142</v>
      </c>
      <c r="AJ11" s="196" t="str">
        <f>IF(DAY(EOMONTH(F11,0))&lt;31,"",DATE($M$2,$S$2,31))</f>
        <v/>
      </c>
      <c r="AK11" s="181"/>
      <c r="AL11" s="166"/>
      <c r="AM11" s="218"/>
      <c r="AN11" s="218"/>
    </row>
    <row r="12" spans="1:41" ht="20.399999999999999" customHeight="1">
      <c r="A12" s="153">
        <v>1</v>
      </c>
      <c r="B12" s="164" t="s">
        <v>180</v>
      </c>
      <c r="C12" s="174" t="s">
        <v>150</v>
      </c>
      <c r="D12" s="178"/>
      <c r="E12" s="187" t="s">
        <v>258</v>
      </c>
      <c r="F12" s="197">
        <v>8</v>
      </c>
      <c r="G12" s="197">
        <v>8</v>
      </c>
      <c r="H12" s="197">
        <v>8</v>
      </c>
      <c r="I12" s="197"/>
      <c r="J12" s="197"/>
      <c r="K12" s="197">
        <v>8</v>
      </c>
      <c r="L12" s="197">
        <v>8</v>
      </c>
      <c r="M12" s="197">
        <v>8</v>
      </c>
      <c r="N12" s="197">
        <v>8</v>
      </c>
      <c r="O12" s="197">
        <v>8</v>
      </c>
      <c r="P12" s="197"/>
      <c r="Q12" s="197"/>
      <c r="R12" s="197">
        <v>8</v>
      </c>
      <c r="S12" s="197">
        <v>8</v>
      </c>
      <c r="T12" s="197">
        <v>8</v>
      </c>
      <c r="U12" s="197">
        <v>8</v>
      </c>
      <c r="V12" s="197">
        <v>8</v>
      </c>
      <c r="W12" s="197"/>
      <c r="X12" s="197"/>
      <c r="Y12" s="197">
        <v>8</v>
      </c>
      <c r="Z12" s="197">
        <v>8</v>
      </c>
      <c r="AA12" s="197">
        <v>8</v>
      </c>
      <c r="AB12" s="197">
        <v>8</v>
      </c>
      <c r="AC12" s="197">
        <v>8</v>
      </c>
      <c r="AD12" s="197"/>
      <c r="AE12" s="197"/>
      <c r="AF12" s="197">
        <v>8</v>
      </c>
      <c r="AG12" s="197">
        <v>8</v>
      </c>
      <c r="AH12" s="197"/>
      <c r="AI12" s="197"/>
      <c r="AJ12" s="197"/>
      <c r="AK12" s="214">
        <f t="shared" ref="AK12:AK32" si="0">+SUM(F12:AJ12)</f>
        <v>160</v>
      </c>
      <c r="AL12" s="216">
        <f t="shared" ref="AL12:AL32" si="1">IF($AK$3="４週",AK12/4,AK12/(DAY(EOMONTH($F$10,0))/7))</f>
        <v>40</v>
      </c>
      <c r="AM12" s="219" t="s">
        <v>259</v>
      </c>
      <c r="AN12" s="219"/>
      <c r="AO12" s="220" t="str">
        <f t="shared" ref="AO12:AO31" si="2">IF(B12="","",IF(ISERROR(MATCH(B12,$C$39:$AM$39,0)),"その他職員",B12))</f>
        <v>管理者</v>
      </c>
    </row>
    <row r="13" spans="1:41" ht="20.399999999999999" customHeight="1">
      <c r="A13" s="153">
        <v>2</v>
      </c>
      <c r="B13" s="164" t="s">
        <v>225</v>
      </c>
      <c r="C13" s="174" t="s">
        <v>150</v>
      </c>
      <c r="D13" s="178" t="s">
        <v>260</v>
      </c>
      <c r="E13" s="187" t="s">
        <v>258</v>
      </c>
      <c r="F13" s="197">
        <v>8</v>
      </c>
      <c r="G13" s="197">
        <v>8</v>
      </c>
      <c r="H13" s="197">
        <v>8</v>
      </c>
      <c r="I13" s="197"/>
      <c r="J13" s="197"/>
      <c r="K13" s="197">
        <v>8</v>
      </c>
      <c r="L13" s="197">
        <v>8</v>
      </c>
      <c r="M13" s="197">
        <v>8</v>
      </c>
      <c r="N13" s="197">
        <v>8</v>
      </c>
      <c r="O13" s="197">
        <v>8</v>
      </c>
      <c r="P13" s="197"/>
      <c r="Q13" s="197"/>
      <c r="R13" s="197">
        <v>8</v>
      </c>
      <c r="S13" s="197">
        <v>8</v>
      </c>
      <c r="T13" s="197">
        <v>8</v>
      </c>
      <c r="U13" s="197">
        <v>8</v>
      </c>
      <c r="V13" s="197">
        <v>8</v>
      </c>
      <c r="W13" s="197"/>
      <c r="X13" s="197"/>
      <c r="Y13" s="197">
        <v>8</v>
      </c>
      <c r="Z13" s="197">
        <v>8</v>
      </c>
      <c r="AA13" s="197">
        <v>8</v>
      </c>
      <c r="AB13" s="197">
        <v>8</v>
      </c>
      <c r="AC13" s="197">
        <v>8</v>
      </c>
      <c r="AD13" s="197"/>
      <c r="AE13" s="197"/>
      <c r="AF13" s="197">
        <v>8</v>
      </c>
      <c r="AG13" s="197">
        <v>8</v>
      </c>
      <c r="AH13" s="197"/>
      <c r="AI13" s="197"/>
      <c r="AJ13" s="197"/>
      <c r="AK13" s="214">
        <f t="shared" si="0"/>
        <v>160</v>
      </c>
      <c r="AL13" s="216">
        <f t="shared" si="1"/>
        <v>40</v>
      </c>
      <c r="AM13" s="219" t="s">
        <v>180</v>
      </c>
      <c r="AN13" s="219"/>
      <c r="AO13" s="220" t="str">
        <f t="shared" si="2"/>
        <v>児童発達支援管理責任者</v>
      </c>
    </row>
    <row r="14" spans="1:41" ht="20.399999999999999" customHeight="1">
      <c r="A14" s="153">
        <v>3</v>
      </c>
      <c r="B14" s="164" t="s">
        <v>56</v>
      </c>
      <c r="C14" s="174" t="s">
        <v>150</v>
      </c>
      <c r="D14" s="179" t="s">
        <v>265</v>
      </c>
      <c r="E14" s="187" t="s">
        <v>258</v>
      </c>
      <c r="F14" s="197">
        <v>8</v>
      </c>
      <c r="G14" s="197">
        <v>8</v>
      </c>
      <c r="H14" s="197">
        <v>8</v>
      </c>
      <c r="I14" s="197"/>
      <c r="J14" s="197"/>
      <c r="K14" s="197">
        <v>8</v>
      </c>
      <c r="L14" s="197">
        <v>8</v>
      </c>
      <c r="M14" s="197">
        <v>8</v>
      </c>
      <c r="N14" s="197">
        <v>8</v>
      </c>
      <c r="O14" s="197">
        <v>8</v>
      </c>
      <c r="P14" s="197"/>
      <c r="Q14" s="197"/>
      <c r="R14" s="197">
        <v>8</v>
      </c>
      <c r="S14" s="197" t="s">
        <v>231</v>
      </c>
      <c r="T14" s="197">
        <v>8</v>
      </c>
      <c r="U14" s="197">
        <v>8</v>
      </c>
      <c r="V14" s="197">
        <v>8</v>
      </c>
      <c r="W14" s="197"/>
      <c r="X14" s="197"/>
      <c r="Y14" s="197">
        <v>8</v>
      </c>
      <c r="Z14" s="197">
        <v>8</v>
      </c>
      <c r="AA14" s="197">
        <v>8</v>
      </c>
      <c r="AB14" s="197">
        <v>8</v>
      </c>
      <c r="AC14" s="197">
        <v>8</v>
      </c>
      <c r="AD14" s="197"/>
      <c r="AE14" s="197"/>
      <c r="AF14" s="197">
        <v>8</v>
      </c>
      <c r="AG14" s="197">
        <v>8</v>
      </c>
      <c r="AH14" s="197"/>
      <c r="AI14" s="197"/>
      <c r="AJ14" s="197"/>
      <c r="AK14" s="214">
        <f t="shared" si="0"/>
        <v>152</v>
      </c>
      <c r="AL14" s="216">
        <f t="shared" si="1"/>
        <v>38</v>
      </c>
      <c r="AM14" s="219"/>
      <c r="AN14" s="219"/>
      <c r="AO14" s="220" t="str">
        <f t="shared" si="2"/>
        <v>児童指導員</v>
      </c>
    </row>
    <row r="15" spans="1:41" ht="20.399999999999999" customHeight="1">
      <c r="A15" s="153">
        <v>4</v>
      </c>
      <c r="B15" s="164" t="s">
        <v>22</v>
      </c>
      <c r="C15" s="174" t="s">
        <v>150</v>
      </c>
      <c r="D15" s="178" t="s">
        <v>22</v>
      </c>
      <c r="E15" s="187" t="s">
        <v>258</v>
      </c>
      <c r="F15" s="197">
        <v>8</v>
      </c>
      <c r="G15" s="197">
        <v>8</v>
      </c>
      <c r="H15" s="197">
        <v>8</v>
      </c>
      <c r="I15" s="197"/>
      <c r="J15" s="197"/>
      <c r="K15" s="197">
        <v>8</v>
      </c>
      <c r="L15" s="197">
        <v>8</v>
      </c>
      <c r="M15" s="197">
        <v>8</v>
      </c>
      <c r="N15" s="197">
        <v>8</v>
      </c>
      <c r="O15" s="197">
        <v>8</v>
      </c>
      <c r="P15" s="197"/>
      <c r="Q15" s="197"/>
      <c r="R15" s="197">
        <v>8</v>
      </c>
      <c r="S15" s="197">
        <v>8</v>
      </c>
      <c r="T15" s="197">
        <v>8</v>
      </c>
      <c r="U15" s="197">
        <v>8</v>
      </c>
      <c r="V15" s="197">
        <v>8</v>
      </c>
      <c r="W15" s="197"/>
      <c r="X15" s="197"/>
      <c r="Y15" s="197">
        <v>8</v>
      </c>
      <c r="Z15" s="197">
        <v>8</v>
      </c>
      <c r="AA15" s="197">
        <v>8</v>
      </c>
      <c r="AB15" s="197">
        <v>8</v>
      </c>
      <c r="AC15" s="197">
        <v>8</v>
      </c>
      <c r="AD15" s="197"/>
      <c r="AE15" s="197"/>
      <c r="AF15" s="197">
        <v>8</v>
      </c>
      <c r="AG15" s="197">
        <v>8</v>
      </c>
      <c r="AH15" s="197"/>
      <c r="AI15" s="197"/>
      <c r="AJ15" s="197"/>
      <c r="AK15" s="214">
        <f t="shared" si="0"/>
        <v>160</v>
      </c>
      <c r="AL15" s="216">
        <f t="shared" si="1"/>
        <v>40</v>
      </c>
      <c r="AM15" s="219"/>
      <c r="AN15" s="219"/>
      <c r="AO15" s="220" t="str">
        <f t="shared" si="2"/>
        <v>保育士</v>
      </c>
    </row>
    <row r="16" spans="1:41" ht="20.399999999999999" customHeight="1">
      <c r="A16" s="153">
        <v>5</v>
      </c>
      <c r="B16" s="164" t="s">
        <v>56</v>
      </c>
      <c r="C16" s="174" t="s">
        <v>157</v>
      </c>
      <c r="D16" s="178" t="s">
        <v>267</v>
      </c>
      <c r="E16" s="187" t="s">
        <v>258</v>
      </c>
      <c r="F16" s="197">
        <v>4</v>
      </c>
      <c r="G16" s="197">
        <v>4</v>
      </c>
      <c r="H16" s="197">
        <v>4</v>
      </c>
      <c r="I16" s="197"/>
      <c r="J16" s="197"/>
      <c r="K16" s="197">
        <v>4</v>
      </c>
      <c r="L16" s="197">
        <v>4</v>
      </c>
      <c r="M16" s="197">
        <v>4</v>
      </c>
      <c r="N16" s="197">
        <v>4</v>
      </c>
      <c r="O16" s="197">
        <v>4</v>
      </c>
      <c r="P16" s="197"/>
      <c r="Q16" s="197"/>
      <c r="R16" s="197">
        <v>4</v>
      </c>
      <c r="S16" s="197">
        <v>4</v>
      </c>
      <c r="T16" s="197">
        <v>4</v>
      </c>
      <c r="U16" s="197">
        <v>4</v>
      </c>
      <c r="V16" s="197">
        <v>4</v>
      </c>
      <c r="W16" s="197"/>
      <c r="X16" s="197"/>
      <c r="Y16" s="197">
        <v>4</v>
      </c>
      <c r="Z16" s="197">
        <v>4</v>
      </c>
      <c r="AA16" s="197">
        <v>4</v>
      </c>
      <c r="AB16" s="197">
        <v>4</v>
      </c>
      <c r="AC16" s="197">
        <v>4</v>
      </c>
      <c r="AD16" s="197"/>
      <c r="AE16" s="197"/>
      <c r="AF16" s="197">
        <v>4</v>
      </c>
      <c r="AG16" s="197">
        <v>4</v>
      </c>
      <c r="AH16" s="197"/>
      <c r="AI16" s="197"/>
      <c r="AJ16" s="197"/>
      <c r="AK16" s="214">
        <f t="shared" si="0"/>
        <v>80</v>
      </c>
      <c r="AL16" s="216">
        <f t="shared" si="1"/>
        <v>20</v>
      </c>
      <c r="AM16" s="219" t="s">
        <v>261</v>
      </c>
      <c r="AN16" s="219"/>
      <c r="AO16" s="220" t="str">
        <f t="shared" si="2"/>
        <v>児童指導員</v>
      </c>
    </row>
    <row r="17" spans="1:41" ht="20.399999999999999" customHeight="1">
      <c r="A17" s="153">
        <v>6</v>
      </c>
      <c r="B17" s="164" t="s">
        <v>56</v>
      </c>
      <c r="C17" s="174" t="s">
        <v>153</v>
      </c>
      <c r="D17" s="178" t="s">
        <v>264</v>
      </c>
      <c r="E17" s="187" t="s">
        <v>258</v>
      </c>
      <c r="F17" s="197">
        <v>4</v>
      </c>
      <c r="G17" s="197">
        <v>4</v>
      </c>
      <c r="H17" s="197">
        <v>4</v>
      </c>
      <c r="I17" s="197"/>
      <c r="J17" s="197"/>
      <c r="K17" s="197">
        <v>4</v>
      </c>
      <c r="L17" s="197">
        <v>4</v>
      </c>
      <c r="M17" s="197">
        <v>4</v>
      </c>
      <c r="N17" s="197">
        <v>4</v>
      </c>
      <c r="O17" s="197">
        <v>4</v>
      </c>
      <c r="P17" s="197"/>
      <c r="Q17" s="197"/>
      <c r="R17" s="197">
        <v>4</v>
      </c>
      <c r="S17" s="197">
        <v>4</v>
      </c>
      <c r="T17" s="197">
        <v>4</v>
      </c>
      <c r="U17" s="197">
        <v>4</v>
      </c>
      <c r="V17" s="197">
        <v>4</v>
      </c>
      <c r="W17" s="197"/>
      <c r="X17" s="197"/>
      <c r="Y17" s="197">
        <v>4</v>
      </c>
      <c r="Z17" s="197">
        <v>4</v>
      </c>
      <c r="AA17" s="197">
        <v>4</v>
      </c>
      <c r="AB17" s="197">
        <v>4</v>
      </c>
      <c r="AC17" s="197">
        <v>4</v>
      </c>
      <c r="AD17" s="197"/>
      <c r="AE17" s="197"/>
      <c r="AF17" s="197">
        <v>4</v>
      </c>
      <c r="AG17" s="197">
        <v>4</v>
      </c>
      <c r="AH17" s="197"/>
      <c r="AI17" s="197"/>
      <c r="AJ17" s="197"/>
      <c r="AK17" s="214">
        <f t="shared" si="0"/>
        <v>80</v>
      </c>
      <c r="AL17" s="216">
        <f t="shared" si="1"/>
        <v>20</v>
      </c>
      <c r="AM17" s="219" t="s">
        <v>263</v>
      </c>
      <c r="AN17" s="219"/>
      <c r="AO17" s="220" t="str">
        <f t="shared" si="2"/>
        <v>児童指導員</v>
      </c>
    </row>
    <row r="18" spans="1:41" ht="20.399999999999999" customHeight="1">
      <c r="A18" s="153">
        <v>7</v>
      </c>
      <c r="B18" s="164" t="s">
        <v>40</v>
      </c>
      <c r="C18" s="174" t="s">
        <v>155</v>
      </c>
      <c r="D18" s="178"/>
      <c r="E18" s="187" t="s">
        <v>258</v>
      </c>
      <c r="F18" s="197">
        <v>3</v>
      </c>
      <c r="G18" s="197">
        <v>3</v>
      </c>
      <c r="H18" s="197">
        <v>3</v>
      </c>
      <c r="I18" s="197"/>
      <c r="J18" s="197"/>
      <c r="K18" s="197">
        <v>3</v>
      </c>
      <c r="L18" s="197">
        <v>3</v>
      </c>
      <c r="M18" s="197">
        <v>3</v>
      </c>
      <c r="N18" s="197">
        <v>3</v>
      </c>
      <c r="O18" s="197">
        <v>3</v>
      </c>
      <c r="P18" s="197"/>
      <c r="Q18" s="197"/>
      <c r="R18" s="197">
        <v>3</v>
      </c>
      <c r="S18" s="197">
        <v>3</v>
      </c>
      <c r="T18" s="197">
        <v>3</v>
      </c>
      <c r="U18" s="197">
        <v>3</v>
      </c>
      <c r="V18" s="197">
        <v>3</v>
      </c>
      <c r="W18" s="197"/>
      <c r="X18" s="197"/>
      <c r="Y18" s="197">
        <v>3</v>
      </c>
      <c r="Z18" s="197">
        <v>3</v>
      </c>
      <c r="AA18" s="197">
        <v>3</v>
      </c>
      <c r="AB18" s="197" t="s">
        <v>266</v>
      </c>
      <c r="AC18" s="197">
        <v>3</v>
      </c>
      <c r="AD18" s="197"/>
      <c r="AE18" s="197"/>
      <c r="AF18" s="197">
        <v>3</v>
      </c>
      <c r="AG18" s="197">
        <v>3</v>
      </c>
      <c r="AH18" s="197"/>
      <c r="AI18" s="197"/>
      <c r="AJ18" s="197"/>
      <c r="AK18" s="214">
        <f t="shared" si="0"/>
        <v>57</v>
      </c>
      <c r="AL18" s="216">
        <f t="shared" si="1"/>
        <v>14.25</v>
      </c>
      <c r="AM18" s="219"/>
      <c r="AN18" s="219"/>
      <c r="AO18" s="220" t="str">
        <f t="shared" si="2"/>
        <v>その他職員</v>
      </c>
    </row>
    <row r="19" spans="1:41" ht="20.399999999999999" customHeight="1">
      <c r="A19" s="153">
        <v>8</v>
      </c>
      <c r="B19" s="164"/>
      <c r="C19" s="174"/>
      <c r="D19" s="178"/>
      <c r="E19" s="18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19"/>
      <c r="AN19" s="219"/>
      <c r="AO19" s="220" t="str">
        <f t="shared" si="2"/>
        <v/>
      </c>
    </row>
    <row r="20" spans="1:41" ht="20.399999999999999" customHeight="1">
      <c r="A20" s="153">
        <v>9</v>
      </c>
      <c r="B20" s="164"/>
      <c r="C20" s="174"/>
      <c r="D20" s="178"/>
      <c r="E20" s="18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19"/>
      <c r="AN20" s="219"/>
      <c r="AO20" s="220" t="str">
        <f t="shared" si="2"/>
        <v/>
      </c>
    </row>
    <row r="21" spans="1:41" ht="20.399999999999999" customHeight="1">
      <c r="A21" s="153">
        <v>10</v>
      </c>
      <c r="B21" s="164"/>
      <c r="C21" s="174"/>
      <c r="D21" s="178"/>
      <c r="E21" s="18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19"/>
      <c r="AN21" s="219"/>
      <c r="AO21" s="220" t="str">
        <f t="shared" si="2"/>
        <v/>
      </c>
    </row>
    <row r="22" spans="1:41" ht="20.399999999999999" customHeight="1">
      <c r="A22" s="153">
        <v>11</v>
      </c>
      <c r="B22" s="164"/>
      <c r="C22" s="174"/>
      <c r="D22" s="178"/>
      <c r="E22" s="18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19"/>
      <c r="AN22" s="219"/>
      <c r="AO22" s="220" t="str">
        <f t="shared" si="2"/>
        <v/>
      </c>
    </row>
    <row r="23" spans="1:41" ht="20.399999999999999" customHeight="1">
      <c r="A23" s="153">
        <v>12</v>
      </c>
      <c r="B23" s="164"/>
      <c r="C23" s="174"/>
      <c r="D23" s="178"/>
      <c r="E23" s="18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19"/>
      <c r="AN23" s="219"/>
      <c r="AO23" s="220" t="str">
        <f t="shared" si="2"/>
        <v/>
      </c>
    </row>
    <row r="24" spans="1:41" ht="20.399999999999999" customHeight="1">
      <c r="A24" s="153">
        <v>13</v>
      </c>
      <c r="B24" s="164"/>
      <c r="C24" s="174"/>
      <c r="D24" s="178"/>
      <c r="E24" s="18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19"/>
      <c r="AN24" s="219"/>
      <c r="AO24" s="220" t="str">
        <f t="shared" si="2"/>
        <v/>
      </c>
    </row>
    <row r="25" spans="1:41" ht="20.399999999999999" customHeight="1">
      <c r="A25" s="153">
        <v>14</v>
      </c>
      <c r="B25" s="164"/>
      <c r="C25" s="174"/>
      <c r="D25" s="178"/>
      <c r="E25" s="18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19"/>
      <c r="AN25" s="219"/>
      <c r="AO25" s="220" t="str">
        <f t="shared" si="2"/>
        <v/>
      </c>
    </row>
    <row r="26" spans="1:41" ht="20.399999999999999" customHeight="1">
      <c r="A26" s="153">
        <v>15</v>
      </c>
      <c r="B26" s="164"/>
      <c r="C26" s="174"/>
      <c r="D26" s="178"/>
      <c r="E26" s="18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19"/>
      <c r="AN26" s="219"/>
      <c r="AO26" s="220" t="str">
        <f t="shared" si="2"/>
        <v/>
      </c>
    </row>
    <row r="27" spans="1:41" ht="20.399999999999999" customHeight="1">
      <c r="A27" s="153">
        <v>16</v>
      </c>
      <c r="B27" s="164"/>
      <c r="C27" s="174"/>
      <c r="D27" s="178"/>
      <c r="E27" s="18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19"/>
      <c r="AN27" s="219"/>
      <c r="AO27" s="220" t="str">
        <f t="shared" si="2"/>
        <v/>
      </c>
    </row>
    <row r="28" spans="1:41" ht="20.399999999999999" customHeight="1">
      <c r="A28" s="153">
        <v>17</v>
      </c>
      <c r="B28" s="164"/>
      <c r="C28" s="174"/>
      <c r="D28" s="178"/>
      <c r="E28" s="18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19"/>
      <c r="AN28" s="219"/>
      <c r="AO28" s="220" t="str">
        <f t="shared" si="2"/>
        <v/>
      </c>
    </row>
    <row r="29" spans="1:41" ht="20.399999999999999" customHeight="1">
      <c r="A29" s="153">
        <v>18</v>
      </c>
      <c r="B29" s="164"/>
      <c r="C29" s="174"/>
      <c r="D29" s="178"/>
      <c r="E29" s="18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19"/>
      <c r="AN29" s="219"/>
      <c r="AO29" s="220" t="str">
        <f t="shared" si="2"/>
        <v/>
      </c>
    </row>
    <row r="30" spans="1:41" ht="20.399999999999999" customHeight="1">
      <c r="A30" s="153">
        <v>19</v>
      </c>
      <c r="B30" s="164"/>
      <c r="C30" s="174"/>
      <c r="D30" s="178"/>
      <c r="E30" s="18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19"/>
      <c r="AN30" s="219"/>
      <c r="AO30" s="220" t="str">
        <f t="shared" si="2"/>
        <v/>
      </c>
    </row>
    <row r="31" spans="1:41" ht="20.399999999999999" customHeight="1">
      <c r="A31" s="153">
        <v>20</v>
      </c>
      <c r="B31" s="164"/>
      <c r="C31" s="174"/>
      <c r="D31" s="178"/>
      <c r="E31" s="18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214">
        <f t="shared" si="0"/>
        <v>0</v>
      </c>
      <c r="AL31" s="216">
        <f t="shared" si="1"/>
        <v>0</v>
      </c>
      <c r="AM31" s="219"/>
      <c r="AN31" s="219"/>
      <c r="AO31" s="220" t="str">
        <f t="shared" si="2"/>
        <v/>
      </c>
    </row>
    <row r="32" spans="1:41" ht="18" customHeight="1">
      <c r="A32" s="154" t="s">
        <v>120</v>
      </c>
      <c r="B32" s="155"/>
      <c r="C32" s="155"/>
      <c r="D32" s="155"/>
      <c r="E32" s="155"/>
      <c r="F32" s="198">
        <f t="shared" ref="F32:AJ32" si="3">+SUM(F12:F31)</f>
        <v>43</v>
      </c>
      <c r="G32" s="198">
        <f t="shared" si="3"/>
        <v>43</v>
      </c>
      <c r="H32" s="198">
        <f t="shared" si="3"/>
        <v>43</v>
      </c>
      <c r="I32" s="198">
        <f t="shared" si="3"/>
        <v>0</v>
      </c>
      <c r="J32" s="198">
        <f t="shared" si="3"/>
        <v>0</v>
      </c>
      <c r="K32" s="198">
        <f t="shared" si="3"/>
        <v>43</v>
      </c>
      <c r="L32" s="198">
        <f t="shared" si="3"/>
        <v>43</v>
      </c>
      <c r="M32" s="198">
        <f t="shared" si="3"/>
        <v>43</v>
      </c>
      <c r="N32" s="198">
        <f t="shared" si="3"/>
        <v>43</v>
      </c>
      <c r="O32" s="198">
        <f t="shared" si="3"/>
        <v>43</v>
      </c>
      <c r="P32" s="198">
        <f t="shared" si="3"/>
        <v>0</v>
      </c>
      <c r="Q32" s="198">
        <f t="shared" si="3"/>
        <v>0</v>
      </c>
      <c r="R32" s="198">
        <f t="shared" si="3"/>
        <v>43</v>
      </c>
      <c r="S32" s="198">
        <f t="shared" si="3"/>
        <v>35</v>
      </c>
      <c r="T32" s="198">
        <f t="shared" si="3"/>
        <v>43</v>
      </c>
      <c r="U32" s="198">
        <f t="shared" si="3"/>
        <v>43</v>
      </c>
      <c r="V32" s="198">
        <f t="shared" si="3"/>
        <v>43</v>
      </c>
      <c r="W32" s="198">
        <f t="shared" si="3"/>
        <v>0</v>
      </c>
      <c r="X32" s="198">
        <f t="shared" si="3"/>
        <v>0</v>
      </c>
      <c r="Y32" s="198">
        <f t="shared" si="3"/>
        <v>43</v>
      </c>
      <c r="Z32" s="198">
        <f t="shared" si="3"/>
        <v>43</v>
      </c>
      <c r="AA32" s="198">
        <f t="shared" si="3"/>
        <v>43</v>
      </c>
      <c r="AB32" s="198">
        <f t="shared" si="3"/>
        <v>40</v>
      </c>
      <c r="AC32" s="198">
        <f t="shared" si="3"/>
        <v>43</v>
      </c>
      <c r="AD32" s="198">
        <f t="shared" si="3"/>
        <v>0</v>
      </c>
      <c r="AE32" s="198">
        <f t="shared" si="3"/>
        <v>0</v>
      </c>
      <c r="AF32" s="198">
        <f t="shared" si="3"/>
        <v>43</v>
      </c>
      <c r="AG32" s="198">
        <f t="shared" si="3"/>
        <v>43</v>
      </c>
      <c r="AH32" s="198">
        <f t="shared" si="3"/>
        <v>0</v>
      </c>
      <c r="AI32" s="198">
        <f t="shared" si="3"/>
        <v>0</v>
      </c>
      <c r="AJ32" s="198">
        <f t="shared" si="3"/>
        <v>0</v>
      </c>
      <c r="AK32" s="214">
        <f t="shared" si="0"/>
        <v>849</v>
      </c>
      <c r="AL32" s="216">
        <f t="shared" si="1"/>
        <v>212.25</v>
      </c>
      <c r="AM32" s="152"/>
      <c r="AN32" s="152"/>
      <c r="AO32" s="221"/>
    </row>
    <row r="33" spans="1:41" ht="18" customHeight="1">
      <c r="A33" s="155" t="s">
        <v>142</v>
      </c>
      <c r="B33" s="155"/>
      <c r="C33" s="155"/>
      <c r="D33" s="155"/>
      <c r="E33" s="188"/>
      <c r="F33" s="199">
        <v>8</v>
      </c>
      <c r="G33" s="199">
        <v>8</v>
      </c>
      <c r="H33" s="199">
        <v>8</v>
      </c>
      <c r="I33" s="199"/>
      <c r="J33" s="199"/>
      <c r="K33" s="199">
        <v>8</v>
      </c>
      <c r="L33" s="199">
        <v>8</v>
      </c>
      <c r="M33" s="199">
        <v>8</v>
      </c>
      <c r="N33" s="199">
        <v>8</v>
      </c>
      <c r="O33" s="199">
        <v>8</v>
      </c>
      <c r="P33" s="199"/>
      <c r="Q33" s="199"/>
      <c r="R33" s="199">
        <v>8</v>
      </c>
      <c r="S33" s="199">
        <v>8</v>
      </c>
      <c r="T33" s="199">
        <v>8</v>
      </c>
      <c r="U33" s="199">
        <v>8</v>
      </c>
      <c r="V33" s="199">
        <v>8</v>
      </c>
      <c r="W33" s="199"/>
      <c r="X33" s="199"/>
      <c r="Y33" s="199">
        <v>8</v>
      </c>
      <c r="Z33" s="199">
        <v>8</v>
      </c>
      <c r="AA33" s="199">
        <v>8</v>
      </c>
      <c r="AB33" s="199">
        <v>8</v>
      </c>
      <c r="AC33" s="199">
        <v>8</v>
      </c>
      <c r="AD33" s="199"/>
      <c r="AE33" s="199"/>
      <c r="AF33" s="199">
        <v>8</v>
      </c>
      <c r="AG33" s="199">
        <v>8</v>
      </c>
      <c r="AH33" s="199"/>
      <c r="AI33" s="199"/>
      <c r="AJ33" s="199"/>
      <c r="AK33" s="198"/>
      <c r="AL33" s="217"/>
      <c r="AM33" s="152"/>
      <c r="AN33" s="152"/>
      <c r="AO33" s="221"/>
    </row>
    <row r="34" spans="1:41" ht="15" customHeight="1">
      <c r="A34" s="156"/>
      <c r="B34" s="156"/>
      <c r="C34" s="156"/>
      <c r="D34" s="156"/>
      <c r="E34" s="18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1" ht="15" customHeight="1">
      <c r="A35" s="156"/>
      <c r="B35" s="156"/>
      <c r="C35" s="156"/>
      <c r="D35" s="156"/>
      <c r="E35" s="18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1" ht="15" customHeight="1">
      <c r="A36" s="156"/>
      <c r="B36" s="156"/>
      <c r="C36" s="156"/>
      <c r="D36" s="156"/>
      <c r="E36" s="186"/>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56"/>
      <c r="AL36" s="156"/>
      <c r="AM36" s="150"/>
    </row>
    <row r="37" spans="1:41" ht="5.0999999999999996" customHeight="1">
      <c r="A37" s="157"/>
      <c r="B37" s="157"/>
      <c r="C37" s="157"/>
      <c r="D37" s="157"/>
      <c r="E37" s="189"/>
      <c r="F37" s="157"/>
      <c r="G37" s="157"/>
      <c r="H37" s="157"/>
      <c r="I37" s="157"/>
      <c r="J37" s="148"/>
      <c r="K37" s="148"/>
      <c r="L37" s="148"/>
      <c r="M37" s="202"/>
      <c r="N37" s="148"/>
      <c r="O37" s="148"/>
      <c r="P37" s="148"/>
      <c r="Q37" s="204"/>
      <c r="W37" s="156"/>
      <c r="X37" s="148"/>
      <c r="Y37" s="148"/>
      <c r="Z37" s="148"/>
      <c r="AA37" s="148"/>
      <c r="AB37" s="148"/>
      <c r="AC37" s="148"/>
      <c r="AD37" s="148"/>
      <c r="AE37" s="148"/>
      <c r="AF37" s="148"/>
      <c r="AG37" s="148"/>
      <c r="AH37" s="148"/>
      <c r="AI37" s="148"/>
      <c r="AJ37" s="202"/>
      <c r="AK37" s="148"/>
      <c r="AL37" s="156"/>
      <c r="AM37" s="156"/>
      <c r="AN37" s="150"/>
    </row>
    <row r="38" spans="1:41" ht="21" customHeight="1">
      <c r="A38" s="158" t="s">
        <v>226</v>
      </c>
      <c r="B38" s="145"/>
      <c r="C38" s="159"/>
      <c r="D38" s="159"/>
      <c r="E38" s="183"/>
      <c r="F38" s="159"/>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9"/>
      <c r="AM38" s="159"/>
      <c r="AN38" s="150"/>
    </row>
    <row r="39" spans="1:41" ht="24.95" customHeight="1">
      <c r="A39" s="150"/>
      <c r="B39" s="156"/>
      <c r="C39" s="175" t="str">
        <f>IF(VLOOKUP($AK$1,選択肢!$A$1:$J$32,C44,FALSE)=0,"-",VLOOKUP($AK$1,選択肢!$A$1:$J$32,C44,FALSE))</f>
        <v>管理者</v>
      </c>
      <c r="D39" s="180"/>
      <c r="E39" s="166" t="str">
        <f>IF(VLOOKUP($AK$1,選択肢!$A$1:$J$32,E44,FALSE)=0,"-",VLOOKUP($AK$1,選択肢!$A$1:$J$32,E44,FALSE))</f>
        <v>児童発達支援管理責任者</v>
      </c>
      <c r="F39" s="166"/>
      <c r="G39" s="166"/>
      <c r="H39" s="166"/>
      <c r="I39" s="175" t="str">
        <f>IF(VLOOKUP($AK$1,選択肢!$A$1:$J$32,I44,FALSE)=0,"-",VLOOKUP($AK$1,選択肢!$A$1:$J$32,I44,FALSE))</f>
        <v>児童指導員</v>
      </c>
      <c r="J39" s="180"/>
      <c r="K39" s="180"/>
      <c r="L39" s="180"/>
      <c r="M39" s="180"/>
      <c r="N39" s="181"/>
      <c r="O39" s="175" t="str">
        <f>IF(VLOOKUP($AK$1,選択肢!$A$1:$J$32,O44,FALSE)=0,"-",VLOOKUP($AK$1,選択肢!$A$1:$J$32,O44,FALSE))</f>
        <v>保育士</v>
      </c>
      <c r="P39" s="180"/>
      <c r="Q39" s="180"/>
      <c r="R39" s="180"/>
      <c r="S39" s="180"/>
      <c r="T39" s="181"/>
      <c r="U39" s="175" t="str">
        <f>IF(VLOOKUP($AK$1,選択肢!$A$1:$J$32,U44,FALSE)=0,"-",VLOOKUP($AK$1,選択肢!$A$1:$J$32,U44,FALSE))</f>
        <v>機能訓練担当職員</v>
      </c>
      <c r="V39" s="180"/>
      <c r="W39" s="180"/>
      <c r="X39" s="180"/>
      <c r="Y39" s="180"/>
      <c r="Z39" s="181"/>
      <c r="AA39" s="175" t="str">
        <f>IF(VLOOKUP($AK$1,選択肢!$A$1:$J$32,AA44,FALSE)=0,"-",VLOOKUP($AK$1,選択肢!$A$1:$J$32,AA44,FALSE))</f>
        <v>看護職員</v>
      </c>
      <c r="AB39" s="180"/>
      <c r="AC39" s="180"/>
      <c r="AD39" s="180"/>
      <c r="AE39" s="180"/>
      <c r="AF39" s="181"/>
      <c r="AG39" s="166" t="str">
        <f>IF(VLOOKUP($AK$1,選択肢!$A$1:$J$32,AG44,FALSE)=0,"-",VLOOKUP($AK$1,選択肢!$A$1:$J$32,AG44,FALSE))</f>
        <v>その他職員</v>
      </c>
      <c r="AH39" s="166"/>
      <c r="AI39" s="166"/>
      <c r="AJ39" s="166"/>
      <c r="AK39" s="166"/>
      <c r="AL39" s="166" t="str">
        <f>IF(VLOOKUP($AK$1,選択肢!$A$1:$J$32,AL44,FALSE)=0,"-",VLOOKUP($AK$1,選択肢!$A$1:$J$32,AL44,FALSE))</f>
        <v>-</v>
      </c>
      <c r="AM39" s="166"/>
      <c r="AN39" s="150"/>
    </row>
    <row r="40" spans="1:41" ht="18" customHeight="1">
      <c r="A40" s="150"/>
      <c r="B40" s="156"/>
      <c r="C40" s="154" t="s">
        <v>190</v>
      </c>
      <c r="D40" s="154" t="s">
        <v>191</v>
      </c>
      <c r="E40" s="190" t="s">
        <v>190</v>
      </c>
      <c r="F40" s="165" t="s">
        <v>191</v>
      </c>
      <c r="G40" s="165"/>
      <c r="H40" s="165"/>
      <c r="I40" s="154" t="s">
        <v>190</v>
      </c>
      <c r="J40" s="155"/>
      <c r="K40" s="188"/>
      <c r="L40" s="154" t="s">
        <v>191</v>
      </c>
      <c r="M40" s="155"/>
      <c r="N40" s="188"/>
      <c r="O40" s="154" t="s">
        <v>190</v>
      </c>
      <c r="P40" s="155"/>
      <c r="Q40" s="188"/>
      <c r="R40" s="154" t="s">
        <v>191</v>
      </c>
      <c r="S40" s="155"/>
      <c r="T40" s="188"/>
      <c r="U40" s="154" t="s">
        <v>190</v>
      </c>
      <c r="V40" s="155"/>
      <c r="W40" s="188"/>
      <c r="X40" s="154" t="s">
        <v>191</v>
      </c>
      <c r="Y40" s="155"/>
      <c r="Z40" s="188"/>
      <c r="AA40" s="154" t="s">
        <v>190</v>
      </c>
      <c r="AB40" s="155"/>
      <c r="AC40" s="188"/>
      <c r="AD40" s="154" t="s">
        <v>191</v>
      </c>
      <c r="AE40" s="155"/>
      <c r="AF40" s="188"/>
      <c r="AG40" s="154" t="s">
        <v>190</v>
      </c>
      <c r="AH40" s="155"/>
      <c r="AI40" s="188"/>
      <c r="AJ40" s="154" t="s">
        <v>191</v>
      </c>
      <c r="AK40" s="188"/>
      <c r="AL40" s="165" t="s">
        <v>48</v>
      </c>
      <c r="AM40" s="165" t="s">
        <v>203</v>
      </c>
      <c r="AN40" s="150"/>
    </row>
    <row r="41" spans="1:41" ht="18" customHeight="1">
      <c r="A41" s="150"/>
      <c r="B41" s="165" t="s">
        <v>192</v>
      </c>
      <c r="C41" s="165">
        <f>COUNTIFS($AO$12:$AO$31,C$39,$C$12:$C$31,"A",$E$12:$E$31,"*")</f>
        <v>1</v>
      </c>
      <c r="D41" s="165">
        <f>COUNTIFS($AO$12:$AO$31,C$39,$C$12:$C$31,"B",$E$12:$E$31,"*")</f>
        <v>0</v>
      </c>
      <c r="E41" s="190">
        <f>COUNTIFS($AO$12:$AO$31,E$39,$C$12:$C$31,"A",$E$12:$E$31,"*")</f>
        <v>1</v>
      </c>
      <c r="F41" s="154">
        <f>COUNTIFS($AO$12:$AO$31,E$39,$C$12:$C$31,"B",$E$12:$E$31,"*")</f>
        <v>0</v>
      </c>
      <c r="G41" s="155"/>
      <c r="H41" s="188"/>
      <c r="I41" s="154">
        <f>COUNTIFS($AO$12:$AO$31,I$39,$C$12:$C$31,"A",$E$12:$E$31,"*")</f>
        <v>1</v>
      </c>
      <c r="J41" s="155"/>
      <c r="K41" s="188"/>
      <c r="L41" s="154">
        <f>COUNTIFS($AO$12:$AO$31,I$39,$C$12:$C$31,"B",$E$12:$E$31,"*")</f>
        <v>1</v>
      </c>
      <c r="M41" s="155"/>
      <c r="N41" s="188"/>
      <c r="O41" s="154">
        <f>COUNTIFS($AO$12:$AO$31,O$39,$C$12:$C$31,"A",$E$12:$E$31,"*")</f>
        <v>1</v>
      </c>
      <c r="P41" s="155"/>
      <c r="Q41" s="188"/>
      <c r="R41" s="154">
        <f>COUNTIFS($AO$12:$AO$31,O$39,$C$12:$C$31,"B",$E$12:$E$31,"*")</f>
        <v>0</v>
      </c>
      <c r="S41" s="155"/>
      <c r="T41" s="188"/>
      <c r="U41" s="154">
        <f>COUNTIFS($AO$12:$AO$31,U$39,$C$12:$C$31,"A",$E$12:$E$31,"*")</f>
        <v>0</v>
      </c>
      <c r="V41" s="155"/>
      <c r="W41" s="188"/>
      <c r="X41" s="154">
        <f>COUNTIFS($AO$12:$AO$31,U$39,$C$12:$C$31,"B",$E$12:$E$31,"*")</f>
        <v>0</v>
      </c>
      <c r="Y41" s="155"/>
      <c r="Z41" s="188"/>
      <c r="AA41" s="154">
        <f>COUNTIFS($AO$12:$AO$31,AA$39,$C$12:$C$31,"A",$E$12:$E$31,"*")</f>
        <v>0</v>
      </c>
      <c r="AB41" s="155"/>
      <c r="AC41" s="188"/>
      <c r="AD41" s="154">
        <f>COUNTIFS($AO$12:$AO$31,AA$39,$C$12:$C$31,"B",$E$12:$E$31,"*")</f>
        <v>0</v>
      </c>
      <c r="AE41" s="155"/>
      <c r="AF41" s="188"/>
      <c r="AG41" s="154">
        <f>COUNTIFS($AO$12:$AO$31,AG$39,$C$12:$C$31,"A",$E$12:$E$31,"*")</f>
        <v>0</v>
      </c>
      <c r="AH41" s="155"/>
      <c r="AI41" s="188"/>
      <c r="AJ41" s="154">
        <f>COUNTIFS($AO$12:$AO$31,AG$39,$C$12:$C$31,"B",$E$12:$E$31,"*")</f>
        <v>0</v>
      </c>
      <c r="AK41" s="188"/>
      <c r="AL41" s="165">
        <f>COUNTIFS($AO$12:$AO$31,AL$39,$C$12:$C$31,"A",$E$12:$E$31,"*")</f>
        <v>0</v>
      </c>
      <c r="AM41" s="165">
        <f>COUNTIFS($AO$12:$AO$31,AL$39,$C$12:$C$31,"B",$E$12:$E$31,"*")</f>
        <v>0</v>
      </c>
      <c r="AN41" s="150"/>
    </row>
    <row r="42" spans="1:41" ht="18" customHeight="1">
      <c r="A42" s="150"/>
      <c r="B42" s="166" t="s">
        <v>193</v>
      </c>
      <c r="C42" s="165">
        <f>COUNTIFS($AO$12:$AO$31,C$39,$C$12:$C$31,"C",$E$12:$E$31,"*")</f>
        <v>0</v>
      </c>
      <c r="D42" s="165">
        <f>COUNTIFS($AO$12:$AO$31,C$39,$C$12:$C$31,"D",$E$12:$E$31,"*")</f>
        <v>0</v>
      </c>
      <c r="E42" s="190">
        <f>COUNTIFS($AO$12:$AO$31,E$39,$C$12:$C$31,"C",$E$12:$E$31,"*")</f>
        <v>0</v>
      </c>
      <c r="F42" s="154">
        <f>COUNTIFS($AO$12:$AO$31,E$39,$C$12:$C$31,"D",$E$12:$E$31,"*")</f>
        <v>0</v>
      </c>
      <c r="G42" s="155"/>
      <c r="H42" s="188"/>
      <c r="I42" s="154">
        <f>COUNTIFS($AO$12:$AO$31,I$39,$C$12:$C$31,"C",$E$12:$E$31,"*")</f>
        <v>0</v>
      </c>
      <c r="J42" s="155"/>
      <c r="K42" s="188"/>
      <c r="L42" s="154">
        <f>COUNTIFS($AO$12:$AO$31,I$39,$C$12:$C$31,"D",$E$12:$E$31,"*")</f>
        <v>1</v>
      </c>
      <c r="M42" s="155"/>
      <c r="N42" s="188"/>
      <c r="O42" s="154">
        <f>COUNTIFS($AO$12:$AO$31,O$39,$C$12:$C$31,"C",$E$12:$E$31,"*")</f>
        <v>0</v>
      </c>
      <c r="P42" s="155"/>
      <c r="Q42" s="188"/>
      <c r="R42" s="154">
        <f>COUNTIFS($AO$12:$AO$31,O$39,$C$12:$C$31,"D",$E$12:$E$31,"*")</f>
        <v>0</v>
      </c>
      <c r="S42" s="155"/>
      <c r="T42" s="188"/>
      <c r="U42" s="154">
        <f>COUNTIFS($AO$12:$AO$31,U$39,$C$12:$C$31,"C",$E$12:$E$31,"*")</f>
        <v>0</v>
      </c>
      <c r="V42" s="155"/>
      <c r="W42" s="188"/>
      <c r="X42" s="154">
        <f>COUNTIFS($AO$12:$AO$31,U$39,$C$12:$C$31,"D",$E$12:$E$31,"*")</f>
        <v>0</v>
      </c>
      <c r="Y42" s="155"/>
      <c r="Z42" s="188"/>
      <c r="AA42" s="154">
        <f>COUNTIFS($AO$12:$AO$31,AA$39,$C$12:$C$31,"C",$E$12:$E$31,"*")</f>
        <v>0</v>
      </c>
      <c r="AB42" s="155"/>
      <c r="AC42" s="188"/>
      <c r="AD42" s="154">
        <f>COUNTIFS($AO$12:$AO$31,AA$39,$C$12:$C$31,"D",$E$12:$E$31,"*")</f>
        <v>0</v>
      </c>
      <c r="AE42" s="155"/>
      <c r="AF42" s="188"/>
      <c r="AG42" s="154">
        <f>COUNTIFS($AO$12:$AO$31,AG$39,$C$12:$C$31,"C",$E$12:$E$31,"*")</f>
        <v>1</v>
      </c>
      <c r="AH42" s="155"/>
      <c r="AI42" s="188"/>
      <c r="AJ42" s="154">
        <f>COUNTIFS($AO$12:$AO$31,AG$39,$C$12:$C$31,"D",$E$12:$E$31,"*")</f>
        <v>0</v>
      </c>
      <c r="AK42" s="188"/>
      <c r="AL42" s="165">
        <f>COUNTIFS($AO$12:$AO$31,AL$39,$C$12:$C$31,"C",$E$12:$E$31,"*")</f>
        <v>0</v>
      </c>
      <c r="AM42" s="165">
        <f>COUNTIFS($AO$12:$AO$31,AL$39,$C$12:$C$31,"D",$E$12:$E$31,"*")</f>
        <v>0</v>
      </c>
      <c r="AN42" s="150"/>
    </row>
    <row r="43" spans="1:41" ht="24.95" customHeight="1">
      <c r="A43" s="150"/>
      <c r="B43" s="166" t="s">
        <v>194</v>
      </c>
      <c r="C43" s="175">
        <f>IF($AK$3="４週",SUMIFS($AK$12:$AK$31,$AO$12:$AO$31,C39)/4/$AH$6,IF($AK$3="歴月",SUMIFS($AK$12:$AK$31,$AO$12:$AO$31,C39)/$AL$6,"記載する期間を選択してください"))</f>
        <v>1</v>
      </c>
      <c r="D43" s="181"/>
      <c r="E43" s="175">
        <f>IF($AK$3="４週",SUMIFS($AK$12:$AK$31,$AO$12:$AO$31,E39)/4/$AH$6,IF($AK$3="歴月",SUMIFS($AK$12:$AK$31,$AO$12:$AO$31,E39)/$AL$6,"記載する期間を選択してください"))</f>
        <v>1</v>
      </c>
      <c r="F43" s="180"/>
      <c r="G43" s="180"/>
      <c r="H43" s="181"/>
      <c r="I43" s="175">
        <f>IF($AK$3="４週",SUMIFS($AK$12:$AK$31,$AO$12:$AO$31,I39)/4/$AH$6,IF($AK$3="歴月",SUMIFS($AK$12:$AK$31,$AO$12:$AO$31,I39)/$AL$6,"記載する期間を選択してください"))</f>
        <v>1.95</v>
      </c>
      <c r="J43" s="180"/>
      <c r="K43" s="180"/>
      <c r="L43" s="180"/>
      <c r="M43" s="180"/>
      <c r="N43" s="181"/>
      <c r="O43" s="175">
        <f>IF($AK$3="４週",SUMIFS($AK$12:$AK$31,$AO$12:$AO$31,O39)/4/$AH$6,IF($AK$3="歴月",SUMIFS($AK$12:$AK$31,$AO$12:$AO$31,O39)/$AL$6,"記載する期間を選択してください"))</f>
        <v>1</v>
      </c>
      <c r="P43" s="180"/>
      <c r="Q43" s="180"/>
      <c r="R43" s="180"/>
      <c r="S43" s="180"/>
      <c r="T43" s="181"/>
      <c r="U43" s="175">
        <f>IF($AK$3="４週",SUMIFS($AK$12:$AK$31,$AO$12:$AO$31,U39)/4/$AH$6,IF($AK$3="歴月",SUMIFS($AK$12:$AK$31,$AO$12:$AO$31,U39)/$AL$6,"記載する期間を選択してください"))</f>
        <v>0</v>
      </c>
      <c r="V43" s="180"/>
      <c r="W43" s="180"/>
      <c r="X43" s="180"/>
      <c r="Y43" s="180"/>
      <c r="Z43" s="181"/>
      <c r="AA43" s="175">
        <f>IF($AK$3="４週",SUMIFS($AK$12:$AK$31,$AO$12:$AO$31,AA39)/4/$AH$6,IF($AK$3="歴月",SUMIFS($AK$12:$AK$31,$AO$12:$AO$31,AA39)/$AL$6,"記載する期間を選択してください"))</f>
        <v>0</v>
      </c>
      <c r="AB43" s="180"/>
      <c r="AC43" s="180"/>
      <c r="AD43" s="180"/>
      <c r="AE43" s="180"/>
      <c r="AF43" s="181"/>
      <c r="AG43" s="175">
        <f>IF($AK$3="４週",SUMIFS($AK$12:$AK$31,$AO$12:$AO$31,AG39)/4/$AH$6,IF($AK$3="歴月",SUMIFS($AK$12:$AK$31,$AO$12:$AO$31,AG39)/$AL$6,"記載する期間を選択してください"))</f>
        <v>0.35625000000000001</v>
      </c>
      <c r="AH43" s="180"/>
      <c r="AI43" s="180"/>
      <c r="AJ43" s="180"/>
      <c r="AK43" s="181"/>
      <c r="AL43" s="175">
        <f>IF($AK$3="４週",SUMIFS($AK$12:$AK$31,$AO$12:$AO$31,AL39)/4/$AH$6,IF($AK$3="歴月",SUMIFS($AK$12:$AK$31,$AO$12:$AO$31,AL39)/$AL$6,"記載する期間を選択してください"))</f>
        <v>0</v>
      </c>
      <c r="AM43" s="181"/>
      <c r="AN43" s="150"/>
    </row>
    <row r="44" spans="1:41" ht="5.0999999999999996" customHeight="1">
      <c r="A44" s="150"/>
      <c r="B44" s="145"/>
      <c r="C44" s="176">
        <v>2</v>
      </c>
      <c r="D44" s="176"/>
      <c r="E44" s="191">
        <v>3</v>
      </c>
      <c r="F44" s="176"/>
      <c r="G44" s="176"/>
      <c r="H44" s="176"/>
      <c r="I44" s="176">
        <v>4</v>
      </c>
      <c r="J44" s="176"/>
      <c r="K44" s="176"/>
      <c r="L44" s="176"/>
      <c r="M44" s="176"/>
      <c r="N44" s="176"/>
      <c r="O44" s="176">
        <v>5</v>
      </c>
      <c r="P44" s="176"/>
      <c r="Q44" s="176"/>
      <c r="R44" s="176"/>
      <c r="S44" s="176"/>
      <c r="T44" s="176"/>
      <c r="U44" s="176">
        <v>6</v>
      </c>
      <c r="V44" s="176"/>
      <c r="W44" s="176"/>
      <c r="X44" s="176"/>
      <c r="Y44" s="176"/>
      <c r="Z44" s="176"/>
      <c r="AA44" s="176">
        <v>7</v>
      </c>
      <c r="AB44" s="176"/>
      <c r="AC44" s="176"/>
      <c r="AD44" s="176"/>
      <c r="AE44" s="176"/>
      <c r="AF44" s="176"/>
      <c r="AG44" s="176">
        <v>8</v>
      </c>
      <c r="AH44" s="176"/>
      <c r="AI44" s="176"/>
      <c r="AJ44" s="176"/>
      <c r="AK44" s="176"/>
      <c r="AL44" s="176">
        <v>9</v>
      </c>
      <c r="AM44" s="159"/>
      <c r="AN44" s="150"/>
    </row>
    <row r="45" spans="1:41" ht="15" customHeight="1">
      <c r="A45" s="148" t="s">
        <v>143</v>
      </c>
      <c r="B45" s="167"/>
      <c r="C45" s="167"/>
      <c r="D45" s="167"/>
      <c r="E45" s="192"/>
      <c r="F45" s="200"/>
      <c r="G45" s="167"/>
      <c r="H45" s="176"/>
      <c r="I45" s="176"/>
      <c r="J45" s="176"/>
      <c r="K45" s="176"/>
      <c r="L45" s="176"/>
      <c r="M45" s="176"/>
      <c r="N45" s="176"/>
      <c r="O45" s="176"/>
      <c r="P45" s="176"/>
      <c r="Q45" s="176"/>
      <c r="R45" s="176">
        <v>6</v>
      </c>
      <c r="S45" s="176"/>
      <c r="T45" s="176"/>
      <c r="U45" s="176"/>
      <c r="V45" s="176"/>
      <c r="W45" s="176"/>
      <c r="X45" s="176">
        <v>7</v>
      </c>
      <c r="Y45" s="176"/>
      <c r="Z45" s="176"/>
      <c r="AA45" s="176"/>
      <c r="AB45" s="176"/>
      <c r="AC45" s="176"/>
      <c r="AD45" s="176">
        <v>8</v>
      </c>
      <c r="AE45" s="176"/>
      <c r="AF45" s="176"/>
      <c r="AG45" s="209"/>
      <c r="AH45" s="209"/>
      <c r="AI45" s="209"/>
      <c r="AJ45" s="209">
        <v>9</v>
      </c>
      <c r="AK45" s="176"/>
      <c r="AL45" s="176"/>
      <c r="AM45" s="150"/>
    </row>
    <row r="46" spans="1:41" s="148" customFormat="1" ht="15" customHeight="1">
      <c r="A46" s="148" t="s">
        <v>49</v>
      </c>
      <c r="B46" s="157"/>
      <c r="C46" s="157"/>
      <c r="D46" s="157"/>
      <c r="E46" s="189"/>
      <c r="F46" s="157"/>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41" s="148" customFormat="1" ht="15" customHeight="1">
      <c r="A47" s="148" t="s">
        <v>144</v>
      </c>
      <c r="B47" s="157"/>
      <c r="C47" s="157"/>
      <c r="D47" s="157"/>
      <c r="E47" s="189"/>
      <c r="F47" s="157"/>
      <c r="G47" s="157"/>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41" s="148" customFormat="1" ht="15" customHeight="1">
      <c r="A48" s="157" t="s">
        <v>227</v>
      </c>
      <c r="C48" s="157"/>
      <c r="D48" s="157"/>
      <c r="E48" s="189"/>
      <c r="F48" s="157"/>
      <c r="G48" s="157"/>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row>
    <row r="49" spans="1:39" s="148" customFormat="1" ht="15" customHeight="1">
      <c r="A49" s="148" t="s">
        <v>38</v>
      </c>
      <c r="B49" s="157"/>
      <c r="C49" s="157"/>
      <c r="D49" s="157"/>
      <c r="E49" s="189"/>
      <c r="F49" s="157"/>
      <c r="G49" s="157"/>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row>
    <row r="50" spans="1:39" s="148" customFormat="1" ht="15" customHeight="1">
      <c r="A50" s="148" t="s">
        <v>145</v>
      </c>
      <c r="B50" s="157"/>
      <c r="C50" s="157"/>
      <c r="D50" s="157"/>
      <c r="E50" s="189"/>
      <c r="F50" s="157"/>
      <c r="G50" s="157"/>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row>
    <row r="51" spans="1:39" ht="15" customHeight="1">
      <c r="A51" s="148" t="s">
        <v>146</v>
      </c>
      <c r="B51" s="168"/>
      <c r="C51" s="148"/>
      <c r="D51" s="148"/>
      <c r="E51" s="193"/>
      <c r="F51" s="148"/>
      <c r="G51" s="148"/>
    </row>
    <row r="52" spans="1:39" ht="15" customHeight="1">
      <c r="A52" s="148" t="s">
        <v>147</v>
      </c>
      <c r="B52" s="168"/>
      <c r="C52" s="148"/>
      <c r="D52" s="148"/>
      <c r="E52" s="193"/>
      <c r="F52" s="148"/>
      <c r="G52" s="148"/>
    </row>
    <row r="53" spans="1:39" ht="15" customHeight="1">
      <c r="A53" s="148"/>
      <c r="B53" s="165" t="s">
        <v>148</v>
      </c>
      <c r="C53" s="165" t="s">
        <v>149</v>
      </c>
      <c r="D53" s="165"/>
      <c r="E53" s="165"/>
      <c r="F53" s="148"/>
      <c r="G53" s="148"/>
    </row>
    <row r="54" spans="1:39" ht="15" customHeight="1">
      <c r="A54" s="148"/>
      <c r="B54" s="169" t="s">
        <v>150</v>
      </c>
      <c r="C54" s="177" t="s">
        <v>152</v>
      </c>
      <c r="D54" s="177"/>
      <c r="E54" s="177"/>
      <c r="F54" s="148"/>
      <c r="G54" s="148"/>
    </row>
    <row r="55" spans="1:39" ht="15" customHeight="1">
      <c r="A55" s="148"/>
      <c r="B55" s="169" t="s">
        <v>153</v>
      </c>
      <c r="C55" s="177" t="s">
        <v>154</v>
      </c>
      <c r="D55" s="177"/>
      <c r="E55" s="177"/>
      <c r="F55" s="148"/>
      <c r="G55" s="148"/>
    </row>
    <row r="56" spans="1:39" ht="15" customHeight="1">
      <c r="A56" s="148"/>
      <c r="B56" s="169" t="s">
        <v>155</v>
      </c>
      <c r="C56" s="177" t="s">
        <v>156</v>
      </c>
      <c r="D56" s="177"/>
      <c r="E56" s="177"/>
      <c r="F56" s="148"/>
      <c r="G56" s="148"/>
    </row>
    <row r="57" spans="1:39" ht="15" customHeight="1">
      <c r="A57" s="148"/>
      <c r="B57" s="169" t="s">
        <v>157</v>
      </c>
      <c r="C57" s="177" t="s">
        <v>159</v>
      </c>
      <c r="D57" s="177"/>
      <c r="E57" s="177"/>
      <c r="F57" s="148"/>
      <c r="G57" s="148"/>
    </row>
    <row r="58" spans="1:39" ht="15" customHeight="1">
      <c r="A58" s="148"/>
      <c r="B58" s="148" t="s">
        <v>160</v>
      </c>
      <c r="C58" s="148"/>
      <c r="D58" s="148"/>
      <c r="E58" s="193"/>
      <c r="F58" s="148"/>
      <c r="G58" s="148"/>
    </row>
    <row r="59" spans="1:39" ht="15" customHeight="1">
      <c r="A59" s="148"/>
      <c r="B59" s="148" t="s">
        <v>26</v>
      </c>
      <c r="C59" s="148"/>
      <c r="D59" s="148"/>
      <c r="E59" s="193"/>
      <c r="F59" s="148"/>
      <c r="G59" s="148"/>
    </row>
    <row r="60" spans="1:39" ht="15" customHeight="1">
      <c r="A60" s="148"/>
      <c r="B60" s="148" t="s">
        <v>161</v>
      </c>
      <c r="C60" s="148"/>
      <c r="D60" s="148"/>
      <c r="E60" s="193"/>
      <c r="F60" s="148"/>
      <c r="G60" s="148"/>
    </row>
    <row r="61" spans="1:39" ht="15" customHeight="1">
      <c r="A61" s="148" t="s">
        <v>162</v>
      </c>
      <c r="B61" s="168"/>
      <c r="C61" s="148"/>
      <c r="D61" s="148"/>
      <c r="E61" s="193"/>
      <c r="F61" s="148"/>
      <c r="G61" s="148"/>
    </row>
    <row r="62" spans="1:39" ht="15" customHeight="1">
      <c r="A62" s="148" t="s">
        <v>228</v>
      </c>
      <c r="B62" s="168"/>
      <c r="C62" s="148"/>
      <c r="D62" s="148"/>
      <c r="E62" s="193"/>
      <c r="F62" s="148"/>
      <c r="G62" s="148"/>
    </row>
    <row r="63" spans="1:39" ht="15" customHeight="1">
      <c r="A63" s="148" t="s">
        <v>163</v>
      </c>
      <c r="B63" s="168"/>
      <c r="C63" s="148"/>
      <c r="D63" s="148"/>
      <c r="E63" s="193"/>
      <c r="F63" s="148"/>
      <c r="G63" s="148"/>
    </row>
    <row r="64" spans="1:39" ht="15" customHeight="1">
      <c r="A64" s="148" t="s">
        <v>164</v>
      </c>
      <c r="B64" s="168"/>
      <c r="C64" s="148"/>
      <c r="D64" s="148"/>
      <c r="E64" s="193"/>
      <c r="F64" s="148"/>
      <c r="G64" s="148"/>
    </row>
    <row r="65" spans="1:7" ht="15" customHeight="1">
      <c r="A65" s="148" t="s">
        <v>165</v>
      </c>
      <c r="B65" s="168"/>
      <c r="C65" s="148"/>
      <c r="D65" s="148"/>
      <c r="E65" s="193"/>
      <c r="F65" s="148"/>
      <c r="G65" s="148"/>
    </row>
    <row r="66" spans="1:7" ht="15" customHeight="1">
      <c r="A66" s="148" t="s">
        <v>166</v>
      </c>
      <c r="B66" s="168"/>
      <c r="C66" s="148"/>
      <c r="D66" s="148"/>
      <c r="E66" s="193"/>
      <c r="F66" s="148"/>
      <c r="G66" s="148"/>
    </row>
    <row r="67" spans="1:7" ht="15" customHeight="1">
      <c r="A67" s="148"/>
      <c r="B67" s="148" t="s">
        <v>89</v>
      </c>
      <c r="C67" s="148"/>
      <c r="D67" s="148"/>
      <c r="E67" s="193"/>
      <c r="F67" s="148"/>
      <c r="G67" s="148"/>
    </row>
    <row r="68" spans="1:7" ht="15" customHeight="1">
      <c r="A68" s="148"/>
      <c r="B68" s="148" t="s">
        <v>168</v>
      </c>
      <c r="C68" s="148"/>
      <c r="D68" s="148"/>
      <c r="E68" s="193"/>
      <c r="F68" s="148"/>
      <c r="G68" s="148"/>
    </row>
    <row r="69" spans="1:7" ht="15" customHeight="1">
      <c r="A69" s="148" t="s">
        <v>116</v>
      </c>
      <c r="B69" s="168"/>
      <c r="C69" s="148"/>
      <c r="D69" s="148"/>
      <c r="E69" s="193"/>
      <c r="F69" s="148"/>
      <c r="G69" s="148"/>
    </row>
    <row r="70" spans="1:7" ht="15" customHeight="1">
      <c r="A70" s="148" t="s">
        <v>169</v>
      </c>
      <c r="B70" s="168"/>
      <c r="C70" s="148"/>
      <c r="D70" s="148"/>
      <c r="E70" s="193"/>
      <c r="F70" s="148"/>
      <c r="G70" s="148"/>
    </row>
    <row r="71" spans="1:7" ht="15" customHeight="1">
      <c r="A71" s="148" t="s">
        <v>170</v>
      </c>
      <c r="B71" s="168"/>
      <c r="C71" s="148"/>
      <c r="D71" s="148"/>
      <c r="E71" s="193"/>
      <c r="F71" s="148"/>
      <c r="G71" s="148"/>
    </row>
    <row r="72" spans="1:7" ht="15" customHeight="1">
      <c r="A72" s="148" t="s">
        <v>171</v>
      </c>
      <c r="B72" s="168"/>
      <c r="C72" s="148"/>
      <c r="D72" s="148"/>
      <c r="E72" s="193"/>
      <c r="F72" s="148"/>
      <c r="G72" s="148"/>
    </row>
    <row r="73" spans="1:7" ht="15" customHeight="1">
      <c r="A73" s="148" t="s">
        <v>172</v>
      </c>
      <c r="B73" s="168"/>
      <c r="C73" s="148"/>
      <c r="D73" s="148"/>
      <c r="E73" s="193"/>
      <c r="F73" s="148"/>
      <c r="G73" s="148"/>
    </row>
    <row r="74" spans="1:7" ht="15" customHeight="1">
      <c r="A74" s="148" t="s">
        <v>51</v>
      </c>
      <c r="B74" s="168"/>
      <c r="C74" s="148"/>
      <c r="D74" s="148"/>
      <c r="E74" s="193"/>
      <c r="F74" s="148"/>
      <c r="G74" s="148"/>
    </row>
    <row r="75" spans="1:7" ht="15" customHeight="1">
      <c r="A75" s="148" t="s">
        <v>173</v>
      </c>
      <c r="B75" s="168"/>
      <c r="C75" s="148"/>
      <c r="D75" s="148"/>
      <c r="E75" s="193"/>
      <c r="F75" s="148"/>
      <c r="G75" s="148"/>
    </row>
    <row r="76" spans="1:7" ht="15" customHeight="1">
      <c r="A76" s="148" t="s">
        <v>175</v>
      </c>
      <c r="B76" s="168"/>
      <c r="C76" s="148"/>
      <c r="D76" s="148"/>
      <c r="E76" s="193"/>
      <c r="F76" s="148"/>
      <c r="G76" s="148"/>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9:D39"/>
    <mergeCell ref="E39:H39"/>
    <mergeCell ref="I39:N39"/>
    <mergeCell ref="O39:T39"/>
    <mergeCell ref="U39:Z39"/>
    <mergeCell ref="AA39:AF39"/>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C43:D43"/>
    <mergeCell ref="E43:H43"/>
    <mergeCell ref="I43:N43"/>
    <mergeCell ref="O43:T43"/>
    <mergeCell ref="U43:Z43"/>
    <mergeCell ref="AA43:AF43"/>
    <mergeCell ref="AG43:AK43"/>
    <mergeCell ref="AL43:AM43"/>
    <mergeCell ref="C53:E53"/>
    <mergeCell ref="C54:E54"/>
    <mergeCell ref="C55:E55"/>
    <mergeCell ref="C56:E56"/>
    <mergeCell ref="C57:E57"/>
    <mergeCell ref="A8:A11"/>
    <mergeCell ref="B8:B9"/>
    <mergeCell ref="C8:C11"/>
    <mergeCell ref="D8:D11"/>
    <mergeCell ref="E8:E11"/>
    <mergeCell ref="AK8:AK11"/>
    <mergeCell ref="AL8:AL11"/>
    <mergeCell ref="AM8:AN11"/>
    <mergeCell ref="B10:B11"/>
    <mergeCell ref="AM32:AN33"/>
  </mergeCells>
  <phoneticPr fontId="4"/>
  <dataValidations count="6">
    <dataValidation type="list" allowBlank="1" showDropDown="0" showInputMessage="1" showErrorMessage="0" sqref="B14:B31">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37 L37"/>
    <dataValidation type="list" allowBlank="1" showDropDown="0" showInputMessage="1" showErrorMessage="1" sqref="C12:C31">
      <formula1>"A,B,C,D"</formula1>
    </dataValidation>
    <dataValidation allowBlank="1" showDropDown="0" showInputMessage="1" showErrorMessage="0" sqref="B12:B13"/>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usePrinterDefaults="1" r:id="rId1"/>
  <headerFooter alignWithMargins="0">
    <oddHeader>&amp;L&amp;"ＭＳ ゴシック,標準"&amp;10（参考様式）</oddHeader>
  </headerFooter>
  <rowBreaks count="1" manualBreakCount="1">
    <brk id="33"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0"/>
  <dimension ref="A1:AN64"/>
  <sheetViews>
    <sheetView showGridLines="0" view="pageBreakPreview" zoomScaleSheetLayoutView="100" workbookViewId="0">
      <selection activeCell="AK1" sqref="AK1:AN1"/>
    </sheetView>
  </sheetViews>
  <sheetFormatPr defaultColWidth="8.25" defaultRowHeight="21" customHeight="1"/>
  <cols>
    <col min="1" max="1" width="2.625" style="145" customWidth="1"/>
    <col min="2" max="2" width="15" style="146" customWidth="1"/>
    <col min="3" max="5" width="6.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18"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119</v>
      </c>
      <c r="AL1" s="211"/>
      <c r="AM1" s="211"/>
      <c r="AN1" s="211"/>
    </row>
    <row r="2" spans="1:40"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05"/>
      <c r="Z5" s="205"/>
      <c r="AA5" s="205"/>
      <c r="AB5" s="150"/>
      <c r="AC5" s="205"/>
      <c r="AD5" s="205"/>
      <c r="AE5" s="205"/>
      <c r="AF5" s="205"/>
      <c r="AG5" s="208" t="s">
        <v>126</v>
      </c>
      <c r="AH5" s="225"/>
      <c r="AI5" s="225"/>
      <c r="AJ5" s="225"/>
      <c r="AK5" s="205" t="s">
        <v>127</v>
      </c>
      <c r="AL5" s="226"/>
      <c r="AM5" s="205" t="s">
        <v>128</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59"/>
      <c r="Y6" s="159"/>
      <c r="Z6" s="159"/>
      <c r="AA6" s="159"/>
      <c r="AB6" s="159"/>
      <c r="AC6" s="159"/>
      <c r="AD6" s="159"/>
      <c r="AE6" s="159"/>
      <c r="AF6" s="159"/>
      <c r="AG6" s="159"/>
      <c r="AH6" s="159"/>
      <c r="AI6" s="159"/>
      <c r="AJ6" s="159"/>
      <c r="AK6" s="159"/>
      <c r="AL6" s="159"/>
      <c r="AM6" s="150"/>
      <c r="AN6" s="150"/>
    </row>
    <row r="7" spans="1:40" ht="15" customHeight="1">
      <c r="A7" s="152" t="s">
        <v>129</v>
      </c>
      <c r="B7" s="165" t="s">
        <v>114</v>
      </c>
      <c r="C7" s="171" t="s">
        <v>130</v>
      </c>
      <c r="D7" s="165" t="s">
        <v>131</v>
      </c>
      <c r="E7" s="154" t="s">
        <v>133</v>
      </c>
      <c r="F7" s="194" t="s">
        <v>134</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81" t="s">
        <v>135</v>
      </c>
      <c r="AL7" s="166" t="s">
        <v>136</v>
      </c>
      <c r="AM7" s="218" t="s">
        <v>2</v>
      </c>
      <c r="AN7" s="218"/>
    </row>
    <row r="8" spans="1:40" ht="15" customHeight="1">
      <c r="A8" s="152"/>
      <c r="B8" s="165"/>
      <c r="C8" s="172"/>
      <c r="D8" s="165"/>
      <c r="E8" s="154"/>
      <c r="F8" s="165" t="s">
        <v>137</v>
      </c>
      <c r="G8" s="165"/>
      <c r="H8" s="165"/>
      <c r="I8" s="165"/>
      <c r="J8" s="165"/>
      <c r="K8" s="165"/>
      <c r="L8" s="165"/>
      <c r="M8" s="165" t="s">
        <v>138</v>
      </c>
      <c r="N8" s="165"/>
      <c r="O8" s="165"/>
      <c r="P8" s="165"/>
      <c r="Q8" s="165"/>
      <c r="R8" s="165"/>
      <c r="S8" s="165"/>
      <c r="T8" s="165" t="s">
        <v>139</v>
      </c>
      <c r="U8" s="165"/>
      <c r="V8" s="165"/>
      <c r="W8" s="165"/>
      <c r="X8" s="165"/>
      <c r="Y8" s="165"/>
      <c r="Z8" s="165"/>
      <c r="AA8" s="165" t="s">
        <v>140</v>
      </c>
      <c r="AB8" s="165"/>
      <c r="AC8" s="165"/>
      <c r="AD8" s="165"/>
      <c r="AE8" s="165"/>
      <c r="AF8" s="165"/>
      <c r="AG8" s="165"/>
      <c r="AH8" s="165" t="s">
        <v>141</v>
      </c>
      <c r="AI8" s="165"/>
      <c r="AJ8" s="165"/>
      <c r="AK8" s="181"/>
      <c r="AL8" s="166"/>
      <c r="AM8" s="218"/>
      <c r="AN8" s="218"/>
    </row>
    <row r="9" spans="1:40" ht="15" customHeight="1">
      <c r="A9" s="152"/>
      <c r="B9" s="165"/>
      <c r="C9" s="172"/>
      <c r="D9" s="165"/>
      <c r="E9" s="154"/>
      <c r="F9" s="195">
        <f>DATE($M$2,$S$2,1)</f>
        <v>46143</v>
      </c>
      <c r="G9" s="195">
        <f>DATE($M$2,$S$2,2)</f>
        <v>46144</v>
      </c>
      <c r="H9" s="195">
        <f>DATE($M$2,$S$2,3)</f>
        <v>46145</v>
      </c>
      <c r="I9" s="195">
        <f>DATE($M$2,$S$2,4)</f>
        <v>46146</v>
      </c>
      <c r="J9" s="195">
        <f>DATE($M$2,$S$2,5)</f>
        <v>46147</v>
      </c>
      <c r="K9" s="195">
        <f>DATE($M$2,$S$2,6)</f>
        <v>46148</v>
      </c>
      <c r="L9" s="195">
        <f>DATE($M$2,$S$2,7)</f>
        <v>46149</v>
      </c>
      <c r="M9" s="195">
        <f>DATE($M$2,$S$2,8)</f>
        <v>46150</v>
      </c>
      <c r="N9" s="195">
        <f>DATE($M$2,$S$2,9)</f>
        <v>46151</v>
      </c>
      <c r="O9" s="195">
        <f>DATE($M$2,$S$2,10)</f>
        <v>46152</v>
      </c>
      <c r="P9" s="195">
        <f>DATE($M$2,$S$2,11)</f>
        <v>46153</v>
      </c>
      <c r="Q9" s="195">
        <f>DATE($M$2,$S$2,12)</f>
        <v>46154</v>
      </c>
      <c r="R9" s="195">
        <f>DATE($M$2,$S$2,13)</f>
        <v>46155</v>
      </c>
      <c r="S9" s="195">
        <f>DATE($M$2,$S$2,14)</f>
        <v>46156</v>
      </c>
      <c r="T9" s="195">
        <f>DATE($M$2,$S$2,15)</f>
        <v>46157</v>
      </c>
      <c r="U9" s="195">
        <f>DATE($M$2,$S$2,16)</f>
        <v>46158</v>
      </c>
      <c r="V9" s="195">
        <f>DATE($M$2,$S$2,17)</f>
        <v>46159</v>
      </c>
      <c r="W9" s="195">
        <f>DATE($M$2,$S$2,18)</f>
        <v>46160</v>
      </c>
      <c r="X9" s="195">
        <f>DATE($M$2,$S$2,19)</f>
        <v>46161</v>
      </c>
      <c r="Y9" s="195">
        <f>DATE($M$2,$S$2,20)</f>
        <v>46162</v>
      </c>
      <c r="Z9" s="195">
        <f>DATE($M$2,$S$2,21)</f>
        <v>46163</v>
      </c>
      <c r="AA9" s="195">
        <f>DATE($M$2,$S$2,22)</f>
        <v>46164</v>
      </c>
      <c r="AB9" s="195">
        <f>DATE($M$2,$S$2,23)</f>
        <v>46165</v>
      </c>
      <c r="AC9" s="195">
        <f>DATE($M$2,$S$2,24)</f>
        <v>46166</v>
      </c>
      <c r="AD9" s="195">
        <f>DATE($M$2,$S$2,25)</f>
        <v>46167</v>
      </c>
      <c r="AE9" s="195">
        <f>DATE($M$2,$S$2,26)</f>
        <v>46168</v>
      </c>
      <c r="AF9" s="195">
        <f>DATE($M$2,$S$2,27)</f>
        <v>46169</v>
      </c>
      <c r="AG9" s="195">
        <f>DATE($M$2,$S$2,28)</f>
        <v>46170</v>
      </c>
      <c r="AH9" s="195">
        <f>IF(DAY(EOMONTH(F9,0))&lt;29,"",DATE($M$2,$S$2,29))</f>
        <v>46171</v>
      </c>
      <c r="AI9" s="195">
        <f>IF(DAY(EOMONTH(F9,0))&lt;30,"",DATE($M$2,$S$2,30))</f>
        <v>46172</v>
      </c>
      <c r="AJ9" s="195">
        <f>IF(DAY(EOMONTH(F9,0))&lt;31,"",DATE($M$2,$S$2,31))</f>
        <v>46173</v>
      </c>
      <c r="AK9" s="181"/>
      <c r="AL9" s="166"/>
      <c r="AM9" s="218"/>
      <c r="AN9" s="218"/>
    </row>
    <row r="10" spans="1:40" ht="15" customHeight="1">
      <c r="A10" s="152"/>
      <c r="B10" s="165"/>
      <c r="C10" s="173"/>
      <c r="D10" s="165"/>
      <c r="E10" s="154"/>
      <c r="F10" s="196">
        <f>DATE($M$2,$S$2,1)</f>
        <v>46143</v>
      </c>
      <c r="G10" s="196">
        <f>DATE($M$2,$S$2,2)</f>
        <v>46144</v>
      </c>
      <c r="H10" s="196">
        <f>DATE($M$2,$S$2,3)</f>
        <v>46145</v>
      </c>
      <c r="I10" s="196">
        <f>DATE($M$2,$S$2,4)</f>
        <v>46146</v>
      </c>
      <c r="J10" s="196">
        <f>DATE($M$2,$S$2,5)</f>
        <v>46147</v>
      </c>
      <c r="K10" s="196">
        <f>DATE($M$2,$S$2,6)</f>
        <v>46148</v>
      </c>
      <c r="L10" s="196">
        <f>DATE($M$2,$S$2,7)</f>
        <v>46149</v>
      </c>
      <c r="M10" s="196">
        <f>DATE($M$2,$S$2,8)</f>
        <v>46150</v>
      </c>
      <c r="N10" s="196">
        <f>DATE($M$2,$S$2,9)</f>
        <v>46151</v>
      </c>
      <c r="O10" s="196">
        <f>DATE($M$2,$S$2,10)</f>
        <v>46152</v>
      </c>
      <c r="P10" s="196">
        <f>DATE($M$2,$S$2,11)</f>
        <v>46153</v>
      </c>
      <c r="Q10" s="196">
        <f>DATE($M$2,$S$2,12)</f>
        <v>46154</v>
      </c>
      <c r="R10" s="196">
        <f>DATE($M$2,$S$2,13)</f>
        <v>46155</v>
      </c>
      <c r="S10" s="196">
        <f>DATE($M$2,$S$2,14)</f>
        <v>46156</v>
      </c>
      <c r="T10" s="196">
        <f>DATE($M$2,$S$2,15)</f>
        <v>46157</v>
      </c>
      <c r="U10" s="196">
        <f>DATE($M$2,$S$2,16)</f>
        <v>46158</v>
      </c>
      <c r="V10" s="196">
        <f>DATE($M$2,$S$2,17)</f>
        <v>46159</v>
      </c>
      <c r="W10" s="196">
        <f>DATE($M$2,$S$2,18)</f>
        <v>46160</v>
      </c>
      <c r="X10" s="196">
        <f>DATE($M$2,$S$2,19)</f>
        <v>46161</v>
      </c>
      <c r="Y10" s="196">
        <f>DATE($M$2,$S$2,20)</f>
        <v>46162</v>
      </c>
      <c r="Z10" s="196">
        <f>DATE($M$2,$S$2,21)</f>
        <v>46163</v>
      </c>
      <c r="AA10" s="196">
        <f>DATE($M$2,$S$2,22)</f>
        <v>46164</v>
      </c>
      <c r="AB10" s="196">
        <f>DATE($M$2,$S$2,23)</f>
        <v>46165</v>
      </c>
      <c r="AC10" s="196">
        <f>DATE($M$2,$S$2,24)</f>
        <v>46166</v>
      </c>
      <c r="AD10" s="196">
        <f>DATE($M$2,$S$2,25)</f>
        <v>46167</v>
      </c>
      <c r="AE10" s="196">
        <f>DATE($M$2,$S$2,26)</f>
        <v>46168</v>
      </c>
      <c r="AF10" s="196">
        <f>DATE($M$2,$S$2,27)</f>
        <v>46169</v>
      </c>
      <c r="AG10" s="196">
        <f>DATE($M$2,$S$2,28)</f>
        <v>46170</v>
      </c>
      <c r="AH10" s="196">
        <f>IF(DAY(EOMONTH(F10,0))&lt;29,"",DATE($M$2,$S$2,29))</f>
        <v>46171</v>
      </c>
      <c r="AI10" s="196">
        <f>IF(DAY(EOMONTH(F10,0))&lt;30,"",DATE($M$2,$S$2,30))</f>
        <v>46172</v>
      </c>
      <c r="AJ10" s="196">
        <f>IF(DAY(EOMONTH(F10,0))&lt;31,"",DATE($M$2,$S$2,31))</f>
        <v>46173</v>
      </c>
      <c r="AK10" s="181"/>
      <c r="AL10" s="166"/>
      <c r="AM10" s="218"/>
      <c r="AN10" s="218"/>
    </row>
    <row r="11" spans="1:40" ht="18" customHeight="1">
      <c r="A11" s="153">
        <v>1</v>
      </c>
      <c r="B11" s="222"/>
      <c r="C11" s="174"/>
      <c r="D11" s="223"/>
      <c r="E11" s="224"/>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214">
        <f t="shared" ref="AK11:AK31" si="0">+SUM(F11:AJ11)</f>
        <v>0</v>
      </c>
      <c r="AL11" s="216">
        <f t="shared" ref="AL11:AL31" si="1">IF($AK$3="４週",AK11/4,AK11/(DAY(EOMONTH($F$9,0))/7))</f>
        <v>0</v>
      </c>
      <c r="AM11" s="227"/>
      <c r="AN11" s="227"/>
    </row>
    <row r="12" spans="1:40" ht="18" customHeight="1">
      <c r="A12" s="153">
        <v>2</v>
      </c>
      <c r="B12" s="222"/>
      <c r="C12" s="174"/>
      <c r="D12" s="223"/>
      <c r="E12" s="224"/>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si="0"/>
        <v>0</v>
      </c>
      <c r="AL12" s="216">
        <f t="shared" si="1"/>
        <v>0</v>
      </c>
      <c r="AM12" s="227"/>
      <c r="AN12" s="227"/>
    </row>
    <row r="13" spans="1:40" ht="18" customHeight="1">
      <c r="A13" s="153">
        <v>3</v>
      </c>
      <c r="B13" s="222"/>
      <c r="C13" s="174"/>
      <c r="D13" s="223"/>
      <c r="E13" s="224"/>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row>
    <row r="14" spans="1:40" ht="18" customHeight="1">
      <c r="A14" s="153">
        <v>4</v>
      </c>
      <c r="B14" s="222"/>
      <c r="C14" s="174"/>
      <c r="D14" s="223"/>
      <c r="E14" s="224"/>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row>
    <row r="15" spans="1:40" ht="18" customHeight="1">
      <c r="A15" s="153">
        <v>5</v>
      </c>
      <c r="B15" s="222"/>
      <c r="C15" s="174"/>
      <c r="D15" s="223"/>
      <c r="E15" s="224"/>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row>
    <row r="16" spans="1:40" ht="18" customHeight="1">
      <c r="A16" s="153">
        <v>6</v>
      </c>
      <c r="B16" s="222"/>
      <c r="C16" s="174"/>
      <c r="D16" s="223"/>
      <c r="E16" s="224"/>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row>
    <row r="17" spans="1:40" ht="18" customHeight="1">
      <c r="A17" s="153">
        <v>7</v>
      </c>
      <c r="B17" s="222"/>
      <c r="C17" s="174"/>
      <c r="D17" s="223"/>
      <c r="E17" s="224"/>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row>
    <row r="18" spans="1:40" ht="18" customHeight="1">
      <c r="A18" s="153">
        <v>8</v>
      </c>
      <c r="B18" s="222"/>
      <c r="C18" s="174"/>
      <c r="D18" s="223"/>
      <c r="E18" s="224"/>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row>
    <row r="19" spans="1:40" ht="18" customHeight="1">
      <c r="A19" s="153">
        <v>9</v>
      </c>
      <c r="B19" s="222"/>
      <c r="C19" s="174"/>
      <c r="D19" s="223"/>
      <c r="E19" s="224"/>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row>
    <row r="20" spans="1:40" ht="18" customHeight="1">
      <c r="A20" s="153">
        <v>10</v>
      </c>
      <c r="B20" s="222"/>
      <c r="C20" s="174"/>
      <c r="D20" s="223"/>
      <c r="E20" s="224"/>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row>
    <row r="21" spans="1:40" ht="18" customHeight="1">
      <c r="A21" s="153">
        <v>11</v>
      </c>
      <c r="B21" s="222"/>
      <c r="C21" s="174"/>
      <c r="D21" s="223"/>
      <c r="E21" s="224"/>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row>
    <row r="22" spans="1:40" ht="18" customHeight="1">
      <c r="A22" s="153">
        <v>12</v>
      </c>
      <c r="B22" s="222"/>
      <c r="C22" s="174"/>
      <c r="D22" s="223"/>
      <c r="E22" s="224"/>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row>
    <row r="23" spans="1:40" ht="18" customHeight="1">
      <c r="A23" s="153">
        <v>13</v>
      </c>
      <c r="B23" s="222"/>
      <c r="C23" s="174"/>
      <c r="D23" s="223"/>
      <c r="E23" s="224"/>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row>
    <row r="24" spans="1:40" ht="18" customHeight="1">
      <c r="A24" s="153">
        <v>14</v>
      </c>
      <c r="B24" s="222"/>
      <c r="C24" s="174"/>
      <c r="D24" s="223"/>
      <c r="E24" s="224"/>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row>
    <row r="25" spans="1:40" ht="18" customHeight="1">
      <c r="A25" s="153">
        <v>15</v>
      </c>
      <c r="B25" s="222"/>
      <c r="C25" s="174"/>
      <c r="D25" s="223"/>
      <c r="E25" s="224"/>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row>
    <row r="26" spans="1:40" ht="18" customHeight="1">
      <c r="A26" s="153">
        <v>16</v>
      </c>
      <c r="B26" s="222"/>
      <c r="C26" s="174"/>
      <c r="D26" s="223"/>
      <c r="E26" s="224"/>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row>
    <row r="27" spans="1:40" ht="18" customHeight="1">
      <c r="A27" s="153">
        <v>17</v>
      </c>
      <c r="B27" s="222"/>
      <c r="C27" s="174"/>
      <c r="D27" s="223"/>
      <c r="E27" s="224"/>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row>
    <row r="28" spans="1:40" ht="18" customHeight="1">
      <c r="A28" s="153">
        <v>18</v>
      </c>
      <c r="B28" s="222"/>
      <c r="C28" s="174"/>
      <c r="D28" s="223"/>
      <c r="E28" s="224"/>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row>
    <row r="29" spans="1:40" ht="18" customHeight="1">
      <c r="A29" s="153">
        <v>19</v>
      </c>
      <c r="B29" s="222"/>
      <c r="C29" s="174"/>
      <c r="D29" s="223"/>
      <c r="E29" s="224"/>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row>
    <row r="30" spans="1:40" ht="18" customHeight="1">
      <c r="A30" s="153">
        <v>20</v>
      </c>
      <c r="B30" s="222"/>
      <c r="C30" s="174"/>
      <c r="D30" s="223"/>
      <c r="E30" s="224"/>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row>
    <row r="31" spans="1:40" ht="18" customHeight="1">
      <c r="A31" s="154" t="s">
        <v>120</v>
      </c>
      <c r="B31" s="155"/>
      <c r="C31" s="155"/>
      <c r="D31" s="155"/>
      <c r="E31" s="155"/>
      <c r="F31" s="198">
        <f t="shared" ref="F31:AJ31" si="2">+SUM(F11:F30)</f>
        <v>0</v>
      </c>
      <c r="G31" s="198">
        <f t="shared" si="2"/>
        <v>0</v>
      </c>
      <c r="H31" s="198">
        <f t="shared" si="2"/>
        <v>0</v>
      </c>
      <c r="I31" s="198">
        <f t="shared" si="2"/>
        <v>0</v>
      </c>
      <c r="J31" s="198">
        <f t="shared" si="2"/>
        <v>0</v>
      </c>
      <c r="K31" s="198">
        <f t="shared" si="2"/>
        <v>0</v>
      </c>
      <c r="L31" s="198">
        <f t="shared" si="2"/>
        <v>0</v>
      </c>
      <c r="M31" s="198">
        <f t="shared" si="2"/>
        <v>0</v>
      </c>
      <c r="N31" s="198">
        <f t="shared" si="2"/>
        <v>0</v>
      </c>
      <c r="O31" s="198">
        <f t="shared" si="2"/>
        <v>0</v>
      </c>
      <c r="P31" s="198">
        <f t="shared" si="2"/>
        <v>0</v>
      </c>
      <c r="Q31" s="198">
        <f t="shared" si="2"/>
        <v>0</v>
      </c>
      <c r="R31" s="198">
        <f t="shared" si="2"/>
        <v>0</v>
      </c>
      <c r="S31" s="198">
        <f t="shared" si="2"/>
        <v>0</v>
      </c>
      <c r="T31" s="198">
        <f t="shared" si="2"/>
        <v>0</v>
      </c>
      <c r="U31" s="198">
        <f t="shared" si="2"/>
        <v>0</v>
      </c>
      <c r="V31" s="198">
        <f t="shared" si="2"/>
        <v>0</v>
      </c>
      <c r="W31" s="198">
        <f t="shared" si="2"/>
        <v>0</v>
      </c>
      <c r="X31" s="198">
        <f t="shared" si="2"/>
        <v>0</v>
      </c>
      <c r="Y31" s="198">
        <f t="shared" si="2"/>
        <v>0</v>
      </c>
      <c r="Z31" s="198">
        <f t="shared" si="2"/>
        <v>0</v>
      </c>
      <c r="AA31" s="198">
        <f t="shared" si="2"/>
        <v>0</v>
      </c>
      <c r="AB31" s="198">
        <f t="shared" si="2"/>
        <v>0</v>
      </c>
      <c r="AC31" s="198">
        <f t="shared" si="2"/>
        <v>0</v>
      </c>
      <c r="AD31" s="198">
        <f t="shared" si="2"/>
        <v>0</v>
      </c>
      <c r="AE31" s="198">
        <f t="shared" si="2"/>
        <v>0</v>
      </c>
      <c r="AF31" s="198">
        <f t="shared" si="2"/>
        <v>0</v>
      </c>
      <c r="AG31" s="198">
        <f t="shared" si="2"/>
        <v>0</v>
      </c>
      <c r="AH31" s="198">
        <f t="shared" si="2"/>
        <v>0</v>
      </c>
      <c r="AI31" s="198">
        <f t="shared" si="2"/>
        <v>0</v>
      </c>
      <c r="AJ31" s="198">
        <f t="shared" si="2"/>
        <v>0</v>
      </c>
      <c r="AK31" s="214">
        <f t="shared" si="0"/>
        <v>0</v>
      </c>
      <c r="AL31" s="216">
        <f t="shared" si="1"/>
        <v>0</v>
      </c>
      <c r="AM31" s="152"/>
      <c r="AN31" s="152"/>
    </row>
    <row r="32" spans="1:40" ht="18" customHeight="1">
      <c r="A32" s="155" t="s">
        <v>142</v>
      </c>
      <c r="B32" s="155"/>
      <c r="C32" s="155"/>
      <c r="D32" s="155"/>
      <c r="E32" s="188"/>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c r="AL32" s="217"/>
      <c r="AM32" s="152"/>
      <c r="AN32" s="152"/>
    </row>
    <row r="33" spans="1:39"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39" ht="15" customHeight="1">
      <c r="A34" s="148" t="s">
        <v>143</v>
      </c>
      <c r="B34" s="167"/>
      <c r="C34" s="167"/>
      <c r="D34" s="167"/>
      <c r="E34" s="167"/>
      <c r="F34" s="200"/>
      <c r="G34" s="167"/>
      <c r="H34" s="176"/>
      <c r="I34" s="176"/>
      <c r="J34" s="176"/>
      <c r="K34" s="176"/>
      <c r="L34" s="176"/>
      <c r="M34" s="176"/>
      <c r="N34" s="176"/>
      <c r="O34" s="176"/>
      <c r="P34" s="176"/>
      <c r="Q34" s="176"/>
      <c r="R34" s="176">
        <v>6</v>
      </c>
      <c r="S34" s="176"/>
      <c r="T34" s="176"/>
      <c r="U34" s="176"/>
      <c r="V34" s="176"/>
      <c r="W34" s="176"/>
      <c r="X34" s="176">
        <v>7</v>
      </c>
      <c r="Y34" s="176"/>
      <c r="Z34" s="176"/>
      <c r="AA34" s="176"/>
      <c r="AB34" s="176"/>
      <c r="AC34" s="176"/>
      <c r="AD34" s="176">
        <v>8</v>
      </c>
      <c r="AE34" s="176"/>
      <c r="AF34" s="176"/>
      <c r="AG34" s="209"/>
      <c r="AH34" s="209"/>
      <c r="AI34" s="209"/>
      <c r="AJ34" s="209">
        <v>9</v>
      </c>
      <c r="AK34" s="176"/>
      <c r="AL34" s="176"/>
      <c r="AM34" s="150"/>
    </row>
    <row r="35" spans="1:39" s="148" customFormat="1" ht="15" customHeight="1">
      <c r="A35" s="148" t="s">
        <v>49</v>
      </c>
      <c r="B35" s="157"/>
      <c r="C35" s="157"/>
      <c r="D35" s="157"/>
      <c r="E35" s="157"/>
      <c r="F35" s="157"/>
      <c r="G35" s="157"/>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row>
    <row r="36" spans="1:39" s="148" customFormat="1" ht="15" customHeight="1">
      <c r="A36" s="148" t="s">
        <v>144</v>
      </c>
      <c r="B36" s="157"/>
      <c r="C36" s="157"/>
      <c r="D36" s="157"/>
      <c r="E36" s="157"/>
      <c r="F36" s="157"/>
      <c r="G36" s="157"/>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row>
    <row r="37" spans="1:39" s="148" customFormat="1" ht="15" customHeight="1">
      <c r="A37" s="148" t="s">
        <v>38</v>
      </c>
      <c r="B37" s="157"/>
      <c r="C37" s="157"/>
      <c r="D37" s="157"/>
      <c r="E37" s="157"/>
      <c r="F37" s="157"/>
      <c r="G37" s="157"/>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row>
    <row r="38" spans="1:39" s="148" customFormat="1" ht="15" customHeight="1">
      <c r="A38" s="148" t="s">
        <v>145</v>
      </c>
      <c r="B38" s="157"/>
      <c r="C38" s="157"/>
      <c r="D38" s="157"/>
      <c r="E38" s="157"/>
      <c r="F38" s="157"/>
      <c r="G38" s="157"/>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row>
    <row r="39" spans="1:39" ht="15" customHeight="1">
      <c r="A39" s="148" t="s">
        <v>146</v>
      </c>
      <c r="B39" s="168"/>
      <c r="C39" s="148"/>
      <c r="D39" s="148"/>
      <c r="E39" s="148"/>
      <c r="F39" s="148"/>
      <c r="G39" s="148"/>
    </row>
    <row r="40" spans="1:39" ht="15" customHeight="1">
      <c r="A40" s="148" t="s">
        <v>147</v>
      </c>
      <c r="B40" s="168"/>
      <c r="C40" s="148"/>
      <c r="D40" s="148"/>
      <c r="E40" s="148"/>
      <c r="F40" s="148"/>
      <c r="G40" s="148"/>
    </row>
    <row r="41" spans="1:39" ht="15" customHeight="1">
      <c r="A41" s="148"/>
      <c r="B41" s="165" t="s">
        <v>148</v>
      </c>
      <c r="C41" s="165" t="s">
        <v>149</v>
      </c>
      <c r="D41" s="165"/>
      <c r="E41" s="165"/>
      <c r="F41" s="148"/>
      <c r="G41" s="148"/>
    </row>
    <row r="42" spans="1:39" ht="15" customHeight="1">
      <c r="A42" s="148"/>
      <c r="B42" s="169" t="s">
        <v>150</v>
      </c>
      <c r="C42" s="177" t="s">
        <v>152</v>
      </c>
      <c r="D42" s="177"/>
      <c r="E42" s="177"/>
      <c r="F42" s="148"/>
      <c r="G42" s="148"/>
    </row>
    <row r="43" spans="1:39" ht="15" customHeight="1">
      <c r="A43" s="148"/>
      <c r="B43" s="169" t="s">
        <v>153</v>
      </c>
      <c r="C43" s="177" t="s">
        <v>154</v>
      </c>
      <c r="D43" s="177"/>
      <c r="E43" s="177"/>
      <c r="F43" s="148"/>
      <c r="G43" s="148"/>
    </row>
    <row r="44" spans="1:39" ht="15" customHeight="1">
      <c r="A44" s="148"/>
      <c r="B44" s="169" t="s">
        <v>155</v>
      </c>
      <c r="C44" s="177" t="s">
        <v>156</v>
      </c>
      <c r="D44" s="177"/>
      <c r="E44" s="177"/>
      <c r="F44" s="148"/>
      <c r="G44" s="148"/>
    </row>
    <row r="45" spans="1:39" ht="15" customHeight="1">
      <c r="A45" s="148"/>
      <c r="B45" s="169" t="s">
        <v>157</v>
      </c>
      <c r="C45" s="177" t="s">
        <v>159</v>
      </c>
      <c r="D45" s="177"/>
      <c r="E45" s="177"/>
      <c r="F45" s="148"/>
      <c r="G45" s="148"/>
    </row>
    <row r="46" spans="1:39" ht="15" customHeight="1">
      <c r="A46" s="148"/>
      <c r="B46" s="148" t="s">
        <v>160</v>
      </c>
      <c r="C46" s="148"/>
      <c r="D46" s="148"/>
      <c r="E46" s="148"/>
      <c r="F46" s="148"/>
      <c r="G46" s="148"/>
    </row>
    <row r="47" spans="1:39" ht="15" customHeight="1">
      <c r="A47" s="148"/>
      <c r="B47" s="148" t="s">
        <v>26</v>
      </c>
      <c r="C47" s="148"/>
      <c r="D47" s="148"/>
      <c r="E47" s="148"/>
      <c r="F47" s="148"/>
      <c r="G47" s="148"/>
    </row>
    <row r="48" spans="1:39" ht="15" customHeight="1">
      <c r="A48" s="148"/>
      <c r="B48" s="148" t="s">
        <v>161</v>
      </c>
      <c r="C48" s="148"/>
      <c r="D48" s="148"/>
      <c r="E48" s="148"/>
      <c r="F48" s="148"/>
      <c r="G48" s="148"/>
    </row>
    <row r="49" spans="1:7" ht="15" customHeight="1">
      <c r="A49" s="148" t="s">
        <v>162</v>
      </c>
      <c r="B49" s="168"/>
      <c r="C49" s="148"/>
      <c r="D49" s="148"/>
      <c r="E49" s="148"/>
      <c r="F49" s="148"/>
      <c r="G49" s="148"/>
    </row>
    <row r="50" spans="1:7" ht="15" customHeight="1">
      <c r="A50" s="148" t="s">
        <v>3</v>
      </c>
      <c r="B50" s="168"/>
      <c r="C50" s="148"/>
      <c r="D50" s="148"/>
      <c r="E50" s="148"/>
      <c r="F50" s="148"/>
      <c r="G50" s="148"/>
    </row>
    <row r="51" spans="1:7" ht="15" customHeight="1">
      <c r="A51" s="148" t="s">
        <v>163</v>
      </c>
      <c r="B51" s="168"/>
      <c r="C51" s="148"/>
      <c r="D51" s="148"/>
      <c r="E51" s="148"/>
      <c r="F51" s="148"/>
      <c r="G51" s="148"/>
    </row>
    <row r="52" spans="1:7" ht="15" customHeight="1">
      <c r="A52" s="148" t="s">
        <v>164</v>
      </c>
      <c r="B52" s="168"/>
      <c r="C52" s="148"/>
      <c r="D52" s="148"/>
      <c r="E52" s="148"/>
      <c r="F52" s="148"/>
      <c r="G52" s="148"/>
    </row>
    <row r="53" spans="1:7" ht="15" customHeight="1">
      <c r="A53" s="148" t="s">
        <v>165</v>
      </c>
      <c r="B53" s="168"/>
      <c r="C53" s="148"/>
      <c r="D53" s="148"/>
      <c r="E53" s="148"/>
      <c r="F53" s="148"/>
      <c r="G53" s="148"/>
    </row>
    <row r="54" spans="1:7" ht="15" customHeight="1">
      <c r="A54" s="148" t="s">
        <v>166</v>
      </c>
      <c r="B54" s="168"/>
      <c r="C54" s="148"/>
      <c r="D54" s="148"/>
      <c r="E54" s="148"/>
      <c r="F54" s="148"/>
      <c r="G54" s="148"/>
    </row>
    <row r="55" spans="1:7" ht="15" customHeight="1">
      <c r="A55" s="148"/>
      <c r="B55" s="148" t="s">
        <v>89</v>
      </c>
      <c r="C55" s="148"/>
      <c r="D55" s="148"/>
      <c r="E55" s="148"/>
      <c r="F55" s="148"/>
      <c r="G55" s="148"/>
    </row>
    <row r="56" spans="1:7" ht="15" customHeight="1">
      <c r="A56" s="148"/>
      <c r="B56" s="148" t="s">
        <v>168</v>
      </c>
      <c r="C56" s="148"/>
      <c r="D56" s="148"/>
      <c r="E56" s="148"/>
      <c r="F56" s="148"/>
      <c r="G56" s="148"/>
    </row>
    <row r="57" spans="1:7" ht="15" customHeight="1">
      <c r="A57" s="148" t="s">
        <v>116</v>
      </c>
      <c r="B57" s="168"/>
      <c r="C57" s="148"/>
      <c r="D57" s="148"/>
      <c r="E57" s="148"/>
      <c r="F57" s="148"/>
      <c r="G57" s="148"/>
    </row>
    <row r="58" spans="1:7" ht="15" customHeight="1">
      <c r="A58" s="148" t="s">
        <v>169</v>
      </c>
      <c r="B58" s="168"/>
      <c r="C58" s="148"/>
      <c r="D58" s="148"/>
      <c r="E58" s="148"/>
      <c r="F58" s="148"/>
      <c r="G58" s="148"/>
    </row>
    <row r="59" spans="1:7" ht="15" customHeight="1">
      <c r="A59" s="148" t="s">
        <v>170</v>
      </c>
      <c r="B59" s="168"/>
      <c r="C59" s="148"/>
      <c r="D59" s="148"/>
      <c r="E59" s="148"/>
      <c r="F59" s="148"/>
      <c r="G59" s="148"/>
    </row>
    <row r="60" spans="1:7" ht="15" customHeight="1">
      <c r="A60" s="148" t="s">
        <v>171</v>
      </c>
      <c r="B60" s="168"/>
      <c r="C60" s="148"/>
      <c r="D60" s="148"/>
      <c r="E60" s="148"/>
      <c r="F60" s="148"/>
      <c r="G60" s="148"/>
    </row>
    <row r="61" spans="1:7" ht="15" customHeight="1">
      <c r="A61" s="148" t="s">
        <v>172</v>
      </c>
      <c r="B61" s="168"/>
      <c r="C61" s="148"/>
      <c r="D61" s="148"/>
      <c r="E61" s="148"/>
      <c r="F61" s="148"/>
      <c r="G61" s="148"/>
    </row>
    <row r="62" spans="1:7" ht="15" customHeight="1">
      <c r="A62" s="148" t="s">
        <v>51</v>
      </c>
      <c r="B62" s="168"/>
      <c r="C62" s="148"/>
      <c r="D62" s="148"/>
      <c r="E62" s="148"/>
      <c r="F62" s="148"/>
      <c r="G62" s="148"/>
    </row>
    <row r="63" spans="1:7" ht="15" customHeight="1">
      <c r="A63" s="148" t="s">
        <v>173</v>
      </c>
      <c r="B63" s="168"/>
      <c r="C63" s="148"/>
      <c r="D63" s="148"/>
      <c r="E63" s="148"/>
      <c r="F63" s="148"/>
      <c r="G63" s="148"/>
    </row>
    <row r="64" spans="1:7" ht="15" customHeight="1">
      <c r="A64" s="148" t="s">
        <v>175</v>
      </c>
      <c r="B64" s="168"/>
      <c r="C64" s="148"/>
      <c r="D64" s="148"/>
      <c r="E64" s="148"/>
      <c r="F64" s="148"/>
      <c r="G64" s="148"/>
    </row>
  </sheetData>
  <mergeCells count="5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41:E41"/>
    <mergeCell ref="C42:E42"/>
    <mergeCell ref="C43:E43"/>
    <mergeCell ref="C44:E44"/>
    <mergeCell ref="C45:E45"/>
    <mergeCell ref="A7:A10"/>
    <mergeCell ref="B7:B10"/>
    <mergeCell ref="C7:C10"/>
    <mergeCell ref="D7:D10"/>
    <mergeCell ref="E7:E10"/>
    <mergeCell ref="AK7:AK10"/>
    <mergeCell ref="AL7:AL10"/>
    <mergeCell ref="AM7:AN10"/>
    <mergeCell ref="AM31:AN32"/>
  </mergeCells>
  <phoneticPr fontId="22"/>
  <dataValidations count="3">
    <dataValidation type="list" allowBlank="1" showDropDown="0" showInputMessage="1" showErrorMessage="1" sqref="C11:C30">
      <formula1>"A,B,C,D"</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usePrinterDefaults="1" r:id="rId1"/>
  <headerFooter alignWithMargins="0">
    <oddHeader>&amp;L&amp;"ＭＳ ゴシック,標準"&amp;10（参考様式）</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2"/>
  <dimension ref="A1:AO76"/>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5.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223</v>
      </c>
      <c r="AL1" s="211"/>
      <c r="AM1" s="211"/>
      <c r="AN1" s="211"/>
    </row>
    <row r="2" spans="1:41"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1"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1"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1" ht="18" customHeight="1">
      <c r="A5" s="151"/>
      <c r="B5" s="151"/>
      <c r="C5" s="151"/>
      <c r="D5" s="151"/>
      <c r="E5" s="151"/>
      <c r="F5" s="151"/>
      <c r="G5" s="151"/>
      <c r="H5" s="151"/>
      <c r="I5" s="151"/>
      <c r="J5" s="151"/>
      <c r="K5" s="151"/>
      <c r="L5" s="151"/>
      <c r="M5" s="151"/>
      <c r="N5" s="151"/>
      <c r="O5" s="151"/>
      <c r="P5" s="151"/>
      <c r="Q5" s="151"/>
      <c r="R5" s="151"/>
      <c r="S5" s="151"/>
      <c r="T5" s="151"/>
      <c r="U5" s="151"/>
      <c r="V5" s="151"/>
      <c r="W5" s="151"/>
      <c r="Y5" s="205"/>
      <c r="Z5" s="205"/>
      <c r="AA5" s="205"/>
      <c r="AB5" s="150"/>
      <c r="AC5" s="205"/>
      <c r="AD5" s="205"/>
      <c r="AE5" s="150"/>
      <c r="AF5" s="150"/>
      <c r="AG5" s="150"/>
      <c r="AH5" s="150"/>
      <c r="AI5" s="206" t="s">
        <v>224</v>
      </c>
      <c r="AJ5" s="206"/>
      <c r="AK5" s="213"/>
      <c r="AL5" s="213"/>
      <c r="AM5" s="213"/>
      <c r="AN5" s="213"/>
    </row>
    <row r="6" spans="1:41" ht="18" customHeight="1">
      <c r="A6" s="151"/>
      <c r="B6" s="151"/>
      <c r="C6" s="151"/>
      <c r="D6" s="151"/>
      <c r="E6" s="151"/>
      <c r="F6" s="151"/>
      <c r="G6" s="151"/>
      <c r="H6" s="151"/>
      <c r="I6" s="151"/>
      <c r="J6" s="151"/>
      <c r="K6" s="151"/>
      <c r="L6" s="151"/>
      <c r="M6" s="151"/>
      <c r="N6" s="151"/>
      <c r="O6" s="151"/>
      <c r="P6" s="151"/>
      <c r="Q6" s="151"/>
      <c r="R6" s="151"/>
      <c r="S6" s="151"/>
      <c r="U6" s="151"/>
      <c r="V6" s="151"/>
      <c r="W6" s="151"/>
      <c r="Y6" s="205"/>
      <c r="Z6" s="205"/>
      <c r="AA6" s="205"/>
      <c r="AB6" s="150"/>
      <c r="AC6" s="205"/>
      <c r="AD6" s="205"/>
      <c r="AE6" s="205"/>
      <c r="AF6" s="205"/>
      <c r="AG6" s="208" t="s">
        <v>126</v>
      </c>
      <c r="AH6" s="210"/>
      <c r="AI6" s="210"/>
      <c r="AJ6" s="210"/>
      <c r="AK6" s="205" t="s">
        <v>127</v>
      </c>
      <c r="AL6" s="215"/>
      <c r="AM6" s="205" t="s">
        <v>128</v>
      </c>
      <c r="AN6" s="150"/>
    </row>
    <row r="7" spans="1:41" ht="9.9499999999999993" customHeight="1">
      <c r="A7" s="150"/>
      <c r="B7" s="156"/>
      <c r="C7" s="156"/>
      <c r="D7" s="156"/>
      <c r="E7" s="156"/>
      <c r="F7" s="156"/>
      <c r="G7" s="156"/>
      <c r="H7" s="156"/>
      <c r="I7" s="156"/>
      <c r="J7" s="156"/>
      <c r="K7" s="156"/>
      <c r="L7" s="156"/>
      <c r="M7" s="156"/>
      <c r="N7" s="156"/>
      <c r="O7" s="156"/>
      <c r="P7" s="156"/>
      <c r="Q7" s="156"/>
      <c r="R7" s="156"/>
      <c r="S7" s="156"/>
      <c r="T7" s="156"/>
      <c r="U7" s="156"/>
      <c r="V7" s="156"/>
      <c r="W7" s="156"/>
      <c r="X7" s="159"/>
      <c r="Y7" s="159"/>
      <c r="Z7" s="159"/>
      <c r="AA7" s="159"/>
      <c r="AB7" s="159"/>
      <c r="AC7" s="159"/>
      <c r="AD7" s="159"/>
      <c r="AE7" s="159"/>
      <c r="AF7" s="159"/>
      <c r="AG7" s="159"/>
      <c r="AH7" s="159"/>
      <c r="AI7" s="159"/>
      <c r="AJ7" s="159"/>
      <c r="AK7" s="159"/>
      <c r="AL7" s="159"/>
      <c r="AM7" s="150"/>
      <c r="AN7" s="150"/>
    </row>
    <row r="8" spans="1:41" ht="15" customHeight="1">
      <c r="A8" s="152" t="s">
        <v>129</v>
      </c>
      <c r="B8" s="160" t="s">
        <v>114</v>
      </c>
      <c r="C8" s="171" t="s">
        <v>130</v>
      </c>
      <c r="D8" s="165" t="s">
        <v>131</v>
      </c>
      <c r="E8" s="154" t="s">
        <v>133</v>
      </c>
      <c r="F8" s="194" t="s">
        <v>134</v>
      </c>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81" t="s">
        <v>135</v>
      </c>
      <c r="AL8" s="166" t="s">
        <v>136</v>
      </c>
      <c r="AM8" s="218" t="s">
        <v>2</v>
      </c>
      <c r="AN8" s="218"/>
    </row>
    <row r="9" spans="1:41" ht="15" customHeight="1">
      <c r="A9" s="152"/>
      <c r="B9" s="161"/>
      <c r="C9" s="172"/>
      <c r="D9" s="165"/>
      <c r="E9" s="154"/>
      <c r="F9" s="165" t="s">
        <v>137</v>
      </c>
      <c r="G9" s="165"/>
      <c r="H9" s="165"/>
      <c r="I9" s="165"/>
      <c r="J9" s="165"/>
      <c r="K9" s="165"/>
      <c r="L9" s="165"/>
      <c r="M9" s="165" t="s">
        <v>138</v>
      </c>
      <c r="N9" s="165"/>
      <c r="O9" s="165"/>
      <c r="P9" s="165"/>
      <c r="Q9" s="165"/>
      <c r="R9" s="165"/>
      <c r="S9" s="165"/>
      <c r="T9" s="165" t="s">
        <v>139</v>
      </c>
      <c r="U9" s="165"/>
      <c r="V9" s="165"/>
      <c r="W9" s="165"/>
      <c r="X9" s="165"/>
      <c r="Y9" s="165"/>
      <c r="Z9" s="165"/>
      <c r="AA9" s="165" t="s">
        <v>140</v>
      </c>
      <c r="AB9" s="165"/>
      <c r="AC9" s="165"/>
      <c r="AD9" s="165"/>
      <c r="AE9" s="165"/>
      <c r="AF9" s="165"/>
      <c r="AG9" s="165"/>
      <c r="AH9" s="165" t="s">
        <v>141</v>
      </c>
      <c r="AI9" s="165"/>
      <c r="AJ9" s="165"/>
      <c r="AK9" s="181"/>
      <c r="AL9" s="166"/>
      <c r="AM9" s="218"/>
      <c r="AN9" s="218"/>
    </row>
    <row r="10" spans="1:41" ht="15" customHeight="1">
      <c r="A10" s="152"/>
      <c r="B10" s="162" t="s">
        <v>179</v>
      </c>
      <c r="C10" s="172"/>
      <c r="D10" s="165"/>
      <c r="E10" s="154"/>
      <c r="F10" s="195">
        <f>DATE($M$2,$S$2,1)</f>
        <v>46143</v>
      </c>
      <c r="G10" s="195">
        <f>DATE($M$2,$S$2,2)</f>
        <v>46144</v>
      </c>
      <c r="H10" s="195">
        <f>DATE($M$2,$S$2,3)</f>
        <v>46145</v>
      </c>
      <c r="I10" s="195">
        <f>DATE($M$2,$S$2,4)</f>
        <v>46146</v>
      </c>
      <c r="J10" s="195">
        <f>DATE($M$2,$S$2,5)</f>
        <v>46147</v>
      </c>
      <c r="K10" s="195">
        <f>DATE($M$2,$S$2,6)</f>
        <v>46148</v>
      </c>
      <c r="L10" s="195">
        <f>DATE($M$2,$S$2,7)</f>
        <v>46149</v>
      </c>
      <c r="M10" s="195">
        <f>DATE($M$2,$S$2,8)</f>
        <v>46150</v>
      </c>
      <c r="N10" s="195">
        <f>DATE($M$2,$S$2,9)</f>
        <v>46151</v>
      </c>
      <c r="O10" s="195">
        <f>DATE($M$2,$S$2,10)</f>
        <v>46152</v>
      </c>
      <c r="P10" s="195">
        <f>DATE($M$2,$S$2,11)</f>
        <v>46153</v>
      </c>
      <c r="Q10" s="195">
        <f>DATE($M$2,$S$2,12)</f>
        <v>46154</v>
      </c>
      <c r="R10" s="195">
        <f>DATE($M$2,$S$2,13)</f>
        <v>46155</v>
      </c>
      <c r="S10" s="195">
        <f>DATE($M$2,$S$2,14)</f>
        <v>46156</v>
      </c>
      <c r="T10" s="195">
        <f>DATE($M$2,$S$2,15)</f>
        <v>46157</v>
      </c>
      <c r="U10" s="195">
        <f>DATE($M$2,$S$2,16)</f>
        <v>46158</v>
      </c>
      <c r="V10" s="195">
        <f>DATE($M$2,$S$2,17)</f>
        <v>46159</v>
      </c>
      <c r="W10" s="195">
        <f>DATE($M$2,$S$2,18)</f>
        <v>46160</v>
      </c>
      <c r="X10" s="195">
        <f>DATE($M$2,$S$2,19)</f>
        <v>46161</v>
      </c>
      <c r="Y10" s="195">
        <f>DATE($M$2,$S$2,20)</f>
        <v>46162</v>
      </c>
      <c r="Z10" s="195">
        <f>DATE($M$2,$S$2,21)</f>
        <v>46163</v>
      </c>
      <c r="AA10" s="195">
        <f>DATE($M$2,$S$2,22)</f>
        <v>46164</v>
      </c>
      <c r="AB10" s="195">
        <f>DATE($M$2,$S$2,23)</f>
        <v>46165</v>
      </c>
      <c r="AC10" s="195">
        <f>DATE($M$2,$S$2,24)</f>
        <v>46166</v>
      </c>
      <c r="AD10" s="195">
        <f>DATE($M$2,$S$2,25)</f>
        <v>46167</v>
      </c>
      <c r="AE10" s="195">
        <f>DATE($M$2,$S$2,26)</f>
        <v>46168</v>
      </c>
      <c r="AF10" s="195">
        <f>DATE($M$2,$S$2,27)</f>
        <v>46169</v>
      </c>
      <c r="AG10" s="195">
        <f>DATE($M$2,$S$2,28)</f>
        <v>46170</v>
      </c>
      <c r="AH10" s="195">
        <f>IF(DAY(EOMONTH(F10,0))&lt;29,"",DATE($M$2,$S$2,29))</f>
        <v>46171</v>
      </c>
      <c r="AI10" s="195">
        <f>IF(DAY(EOMONTH(F10,0))&lt;30,"",DATE($M$2,$S$2,30))</f>
        <v>46172</v>
      </c>
      <c r="AJ10" s="195">
        <f>IF(DAY(EOMONTH(F10,0))&lt;31,"",DATE($M$2,$S$2,31))</f>
        <v>46173</v>
      </c>
      <c r="AK10" s="181"/>
      <c r="AL10" s="166"/>
      <c r="AM10" s="218"/>
      <c r="AN10" s="218"/>
    </row>
    <row r="11" spans="1:41" ht="15" customHeight="1">
      <c r="A11" s="152"/>
      <c r="B11" s="163"/>
      <c r="C11" s="173"/>
      <c r="D11" s="165"/>
      <c r="E11" s="154"/>
      <c r="F11" s="196">
        <f>DATE($M$2,$S$2,1)</f>
        <v>46143</v>
      </c>
      <c r="G11" s="196">
        <f>DATE($M$2,$S$2,2)</f>
        <v>46144</v>
      </c>
      <c r="H11" s="196">
        <f>DATE($M$2,$S$2,3)</f>
        <v>46145</v>
      </c>
      <c r="I11" s="196">
        <f>DATE($M$2,$S$2,4)</f>
        <v>46146</v>
      </c>
      <c r="J11" s="196">
        <f>DATE($M$2,$S$2,5)</f>
        <v>46147</v>
      </c>
      <c r="K11" s="196">
        <f>DATE($M$2,$S$2,6)</f>
        <v>46148</v>
      </c>
      <c r="L11" s="196">
        <f>DATE($M$2,$S$2,7)</f>
        <v>46149</v>
      </c>
      <c r="M11" s="196">
        <f>DATE($M$2,$S$2,8)</f>
        <v>46150</v>
      </c>
      <c r="N11" s="196">
        <f>DATE($M$2,$S$2,9)</f>
        <v>46151</v>
      </c>
      <c r="O11" s="196">
        <f>DATE($M$2,$S$2,10)</f>
        <v>46152</v>
      </c>
      <c r="P11" s="196">
        <f>DATE($M$2,$S$2,11)</f>
        <v>46153</v>
      </c>
      <c r="Q11" s="196">
        <f>DATE($M$2,$S$2,12)</f>
        <v>46154</v>
      </c>
      <c r="R11" s="196">
        <f>DATE($M$2,$S$2,13)</f>
        <v>46155</v>
      </c>
      <c r="S11" s="196">
        <f>DATE($M$2,$S$2,14)</f>
        <v>46156</v>
      </c>
      <c r="T11" s="196">
        <f>DATE($M$2,$S$2,15)</f>
        <v>46157</v>
      </c>
      <c r="U11" s="196">
        <f>DATE($M$2,$S$2,16)</f>
        <v>46158</v>
      </c>
      <c r="V11" s="196">
        <f>DATE($M$2,$S$2,17)</f>
        <v>46159</v>
      </c>
      <c r="W11" s="196">
        <f>DATE($M$2,$S$2,18)</f>
        <v>46160</v>
      </c>
      <c r="X11" s="196">
        <f>DATE($M$2,$S$2,19)</f>
        <v>46161</v>
      </c>
      <c r="Y11" s="196">
        <f>DATE($M$2,$S$2,20)</f>
        <v>46162</v>
      </c>
      <c r="Z11" s="196">
        <f>DATE($M$2,$S$2,21)</f>
        <v>46163</v>
      </c>
      <c r="AA11" s="196">
        <f>DATE($M$2,$S$2,22)</f>
        <v>46164</v>
      </c>
      <c r="AB11" s="196">
        <f>DATE($M$2,$S$2,23)</f>
        <v>46165</v>
      </c>
      <c r="AC11" s="196">
        <f>DATE($M$2,$S$2,24)</f>
        <v>46166</v>
      </c>
      <c r="AD11" s="196">
        <f>DATE($M$2,$S$2,25)</f>
        <v>46167</v>
      </c>
      <c r="AE11" s="196">
        <f>DATE($M$2,$S$2,26)</f>
        <v>46168</v>
      </c>
      <c r="AF11" s="196">
        <f>DATE($M$2,$S$2,27)</f>
        <v>46169</v>
      </c>
      <c r="AG11" s="196">
        <f>DATE($M$2,$S$2,28)</f>
        <v>46170</v>
      </c>
      <c r="AH11" s="196">
        <f>IF(DAY(EOMONTH(F11,0))&lt;29,"",DATE($M$2,$S$2,29))</f>
        <v>46171</v>
      </c>
      <c r="AI11" s="196">
        <f>IF(DAY(EOMONTH(F11,0))&lt;30,"",DATE($M$2,$S$2,30))</f>
        <v>46172</v>
      </c>
      <c r="AJ11" s="196">
        <f>IF(DAY(EOMONTH(F11,0))&lt;31,"",DATE($M$2,$S$2,31))</f>
        <v>46173</v>
      </c>
      <c r="AK11" s="181"/>
      <c r="AL11" s="166"/>
      <c r="AM11" s="218"/>
      <c r="AN11" s="218"/>
    </row>
    <row r="12" spans="1:41" ht="18" customHeight="1">
      <c r="A12" s="153">
        <v>1</v>
      </c>
      <c r="B12" s="228" t="s">
        <v>180</v>
      </c>
      <c r="C12" s="174" t="s">
        <v>150</v>
      </c>
      <c r="D12" s="229"/>
      <c r="E12" s="230" t="s">
        <v>150</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ref="AK12:AK32" si="0">+SUM(F12:AJ12)</f>
        <v>0</v>
      </c>
      <c r="AL12" s="216">
        <f t="shared" ref="AL12:AL32" si="1">IF($AK$3="４週",AK12/4,AK12/(DAY(EOMONTH($F$10,0))/7))</f>
        <v>0</v>
      </c>
      <c r="AM12" s="227"/>
      <c r="AN12" s="227"/>
      <c r="AO12" s="220" t="str">
        <f t="shared" ref="AO12:AO31" si="2">IF(B12="","",IF(ISERROR(MATCH(B12,$C$39:$AM$39,0)),"その他職員",B12))</f>
        <v>管理者</v>
      </c>
    </row>
    <row r="13" spans="1:41" ht="18" customHeight="1">
      <c r="A13" s="153">
        <v>2</v>
      </c>
      <c r="B13" s="228" t="s">
        <v>225</v>
      </c>
      <c r="C13" s="174" t="s">
        <v>153</v>
      </c>
      <c r="D13" s="229"/>
      <c r="E13" s="230" t="s">
        <v>153</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c r="AO13" s="220" t="str">
        <f t="shared" si="2"/>
        <v>児童発達支援管理責任者</v>
      </c>
    </row>
    <row r="14" spans="1:41" ht="18" customHeight="1">
      <c r="A14" s="153">
        <v>3</v>
      </c>
      <c r="B14" s="228" t="s">
        <v>56</v>
      </c>
      <c r="C14" s="174" t="s">
        <v>155</v>
      </c>
      <c r="D14" s="229"/>
      <c r="E14" s="230" t="s">
        <v>155</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c r="AO14" s="220" t="str">
        <f t="shared" si="2"/>
        <v>児童指導員</v>
      </c>
    </row>
    <row r="15" spans="1:41" ht="18" customHeight="1">
      <c r="A15" s="153">
        <v>4</v>
      </c>
      <c r="B15" s="228" t="s">
        <v>22</v>
      </c>
      <c r="C15" s="174" t="s">
        <v>157</v>
      </c>
      <c r="D15" s="229"/>
      <c r="E15" s="230" t="s">
        <v>157</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c r="AO15" s="220" t="str">
        <f t="shared" si="2"/>
        <v>保育士</v>
      </c>
    </row>
    <row r="16" spans="1:41" ht="18" customHeight="1">
      <c r="A16" s="153">
        <v>5</v>
      </c>
      <c r="B16" s="228" t="s">
        <v>40</v>
      </c>
      <c r="C16" s="174" t="s">
        <v>150</v>
      </c>
      <c r="D16" s="229"/>
      <c r="E16" s="230" t="s">
        <v>184</v>
      </c>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c r="AO16" s="220" t="str">
        <f t="shared" si="2"/>
        <v>その他職員</v>
      </c>
    </row>
    <row r="17" spans="1:41" ht="18" customHeight="1">
      <c r="A17" s="153">
        <v>6</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c r="AO17" s="220" t="str">
        <f t="shared" si="2"/>
        <v/>
      </c>
    </row>
    <row r="18" spans="1:41" ht="18" customHeight="1">
      <c r="A18" s="153">
        <v>7</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c r="AO18" s="220" t="str">
        <f t="shared" si="2"/>
        <v/>
      </c>
    </row>
    <row r="19" spans="1:41" ht="18" customHeight="1">
      <c r="A19" s="153">
        <v>8</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c r="AO19" s="220" t="str">
        <f t="shared" si="2"/>
        <v/>
      </c>
    </row>
    <row r="20" spans="1:41" ht="18" customHeight="1">
      <c r="A20" s="153">
        <v>9</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c r="AO20" s="220" t="str">
        <f t="shared" si="2"/>
        <v/>
      </c>
    </row>
    <row r="21" spans="1:41" ht="18" customHeight="1">
      <c r="A21" s="153">
        <v>10</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c r="AO21" s="220" t="str">
        <f t="shared" si="2"/>
        <v/>
      </c>
    </row>
    <row r="22" spans="1:41" ht="18" customHeight="1">
      <c r="A22" s="153">
        <v>11</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c r="AO22" s="220" t="str">
        <f t="shared" si="2"/>
        <v/>
      </c>
    </row>
    <row r="23" spans="1:41" ht="18" customHeight="1">
      <c r="A23" s="153">
        <v>12</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c r="AO23" s="220" t="str">
        <f t="shared" si="2"/>
        <v/>
      </c>
    </row>
    <row r="24" spans="1:41" ht="18" customHeight="1">
      <c r="A24" s="153">
        <v>13</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c r="AO24" s="220" t="str">
        <f t="shared" si="2"/>
        <v/>
      </c>
    </row>
    <row r="25" spans="1:41" ht="18" customHeight="1">
      <c r="A25" s="153">
        <v>14</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c r="AO25" s="220" t="str">
        <f t="shared" si="2"/>
        <v/>
      </c>
    </row>
    <row r="26" spans="1:41" ht="18" customHeight="1">
      <c r="A26" s="153">
        <v>15</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c r="AO26" s="220" t="str">
        <f t="shared" si="2"/>
        <v/>
      </c>
    </row>
    <row r="27" spans="1:41" ht="18" customHeight="1">
      <c r="A27" s="153">
        <v>16</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c r="AO27" s="220" t="str">
        <f t="shared" si="2"/>
        <v/>
      </c>
    </row>
    <row r="28" spans="1:41" ht="18" customHeight="1">
      <c r="A28" s="153">
        <v>17</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c r="AO28" s="220" t="str">
        <f t="shared" si="2"/>
        <v/>
      </c>
    </row>
    <row r="29" spans="1:41" ht="18" customHeight="1">
      <c r="A29" s="153">
        <v>18</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c r="AO29" s="220" t="str">
        <f t="shared" si="2"/>
        <v/>
      </c>
    </row>
    <row r="30" spans="1:41" ht="18" customHeight="1">
      <c r="A30" s="153">
        <v>19</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c r="AO30" s="220" t="str">
        <f t="shared" si="2"/>
        <v/>
      </c>
    </row>
    <row r="31" spans="1:41" ht="18" customHeight="1">
      <c r="A31" s="153">
        <v>20</v>
      </c>
      <c r="B31" s="228"/>
      <c r="C31" s="174"/>
      <c r="D31" s="229"/>
      <c r="E31" s="230"/>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214">
        <f t="shared" si="0"/>
        <v>0</v>
      </c>
      <c r="AL31" s="216">
        <f t="shared" si="1"/>
        <v>0</v>
      </c>
      <c r="AM31" s="227"/>
      <c r="AN31" s="227"/>
      <c r="AO31" s="220" t="str">
        <f t="shared" si="2"/>
        <v/>
      </c>
    </row>
    <row r="32" spans="1:41" ht="18" customHeight="1">
      <c r="A32" s="154" t="s">
        <v>120</v>
      </c>
      <c r="B32" s="155"/>
      <c r="C32" s="155"/>
      <c r="D32" s="155"/>
      <c r="E32" s="155"/>
      <c r="F32" s="198">
        <f t="shared" ref="F32:AJ32" si="3">+SUM(F12:F31)</f>
        <v>0</v>
      </c>
      <c r="G32" s="198">
        <f t="shared" si="3"/>
        <v>0</v>
      </c>
      <c r="H32" s="198">
        <f t="shared" si="3"/>
        <v>0</v>
      </c>
      <c r="I32" s="198">
        <f t="shared" si="3"/>
        <v>0</v>
      </c>
      <c r="J32" s="198">
        <f t="shared" si="3"/>
        <v>0</v>
      </c>
      <c r="K32" s="198">
        <f t="shared" si="3"/>
        <v>0</v>
      </c>
      <c r="L32" s="198">
        <f t="shared" si="3"/>
        <v>0</v>
      </c>
      <c r="M32" s="198">
        <f t="shared" si="3"/>
        <v>0</v>
      </c>
      <c r="N32" s="198">
        <f t="shared" si="3"/>
        <v>0</v>
      </c>
      <c r="O32" s="198">
        <f t="shared" si="3"/>
        <v>0</v>
      </c>
      <c r="P32" s="198">
        <f t="shared" si="3"/>
        <v>0</v>
      </c>
      <c r="Q32" s="198">
        <f t="shared" si="3"/>
        <v>0</v>
      </c>
      <c r="R32" s="198">
        <f t="shared" si="3"/>
        <v>0</v>
      </c>
      <c r="S32" s="198">
        <f t="shared" si="3"/>
        <v>0</v>
      </c>
      <c r="T32" s="198">
        <f t="shared" si="3"/>
        <v>0</v>
      </c>
      <c r="U32" s="198">
        <f t="shared" si="3"/>
        <v>0</v>
      </c>
      <c r="V32" s="198">
        <f t="shared" si="3"/>
        <v>0</v>
      </c>
      <c r="W32" s="198">
        <f t="shared" si="3"/>
        <v>0</v>
      </c>
      <c r="X32" s="198">
        <f t="shared" si="3"/>
        <v>0</v>
      </c>
      <c r="Y32" s="198">
        <f t="shared" si="3"/>
        <v>0</v>
      </c>
      <c r="Z32" s="198">
        <f t="shared" si="3"/>
        <v>0</v>
      </c>
      <c r="AA32" s="198">
        <f t="shared" si="3"/>
        <v>0</v>
      </c>
      <c r="AB32" s="198">
        <f t="shared" si="3"/>
        <v>0</v>
      </c>
      <c r="AC32" s="198">
        <f t="shared" si="3"/>
        <v>0</v>
      </c>
      <c r="AD32" s="198">
        <f t="shared" si="3"/>
        <v>0</v>
      </c>
      <c r="AE32" s="198">
        <f t="shared" si="3"/>
        <v>0</v>
      </c>
      <c r="AF32" s="198">
        <f t="shared" si="3"/>
        <v>0</v>
      </c>
      <c r="AG32" s="198">
        <f t="shared" si="3"/>
        <v>0</v>
      </c>
      <c r="AH32" s="198">
        <f t="shared" si="3"/>
        <v>0</v>
      </c>
      <c r="AI32" s="198">
        <f t="shared" si="3"/>
        <v>0</v>
      </c>
      <c r="AJ32" s="198">
        <f t="shared" si="3"/>
        <v>0</v>
      </c>
      <c r="AK32" s="214">
        <f t="shared" si="0"/>
        <v>0</v>
      </c>
      <c r="AL32" s="216">
        <f t="shared" si="1"/>
        <v>0</v>
      </c>
      <c r="AM32" s="152"/>
      <c r="AN32" s="152"/>
      <c r="AO32" s="221"/>
    </row>
    <row r="33" spans="1:41" ht="18" customHeight="1">
      <c r="A33" s="155" t="s">
        <v>142</v>
      </c>
      <c r="B33" s="155"/>
      <c r="C33" s="155"/>
      <c r="D33" s="155"/>
      <c r="E33" s="188"/>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8"/>
      <c r="AL33" s="217"/>
      <c r="AM33" s="152"/>
      <c r="AN33" s="152"/>
      <c r="AO33" s="221"/>
    </row>
    <row r="34" spans="1:41"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1"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1" ht="15" customHeight="1">
      <c r="A36" s="156"/>
      <c r="B36" s="156"/>
      <c r="C36" s="156"/>
      <c r="D36" s="156"/>
      <c r="E36" s="156"/>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56"/>
      <c r="AL36" s="156"/>
      <c r="AM36" s="150"/>
    </row>
    <row r="37" spans="1:41" ht="5.0999999999999996" customHeight="1">
      <c r="A37" s="157"/>
      <c r="B37" s="157"/>
      <c r="C37" s="157"/>
      <c r="D37" s="157"/>
      <c r="E37" s="157"/>
      <c r="F37" s="157"/>
      <c r="G37" s="157"/>
      <c r="H37" s="157"/>
      <c r="I37" s="157"/>
      <c r="J37" s="148"/>
      <c r="K37" s="148"/>
      <c r="L37" s="148"/>
      <c r="M37" s="202"/>
      <c r="N37" s="148"/>
      <c r="O37" s="148"/>
      <c r="P37" s="148"/>
      <c r="Q37" s="204"/>
      <c r="W37" s="156"/>
      <c r="X37" s="148"/>
      <c r="Y37" s="148"/>
      <c r="Z37" s="148"/>
      <c r="AA37" s="148"/>
      <c r="AB37" s="148"/>
      <c r="AC37" s="148"/>
      <c r="AD37" s="148"/>
      <c r="AE37" s="148"/>
      <c r="AF37" s="148"/>
      <c r="AG37" s="148"/>
      <c r="AH37" s="148"/>
      <c r="AI37" s="148"/>
      <c r="AJ37" s="202"/>
      <c r="AK37" s="148"/>
      <c r="AL37" s="156"/>
      <c r="AM37" s="156"/>
      <c r="AN37" s="150"/>
    </row>
    <row r="38" spans="1:41" ht="21" customHeight="1">
      <c r="A38" s="158" t="s">
        <v>226</v>
      </c>
      <c r="B38" s="145"/>
      <c r="C38" s="159"/>
      <c r="D38" s="159"/>
      <c r="E38" s="159"/>
      <c r="F38" s="159"/>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9"/>
      <c r="AM38" s="159"/>
      <c r="AN38" s="150"/>
    </row>
    <row r="39" spans="1:41" ht="24.95" customHeight="1">
      <c r="A39" s="150"/>
      <c r="B39" s="156"/>
      <c r="C39" s="175" t="str">
        <f>IF(VLOOKUP($AK$1,選択肢!$A$1:$J$32,C44,FALSE)=0,"-",VLOOKUP($AK$1,選択肢!$A$1:$J$32,C44,FALSE))</f>
        <v>管理者</v>
      </c>
      <c r="D39" s="180"/>
      <c r="E39" s="166" t="str">
        <f>IF(VLOOKUP($AK$1,選択肢!$A$1:$J$32,E44,FALSE)=0,"-",VLOOKUP($AK$1,選択肢!$A$1:$J$32,E44,FALSE))</f>
        <v>児童発達支援管理責任者</v>
      </c>
      <c r="F39" s="166"/>
      <c r="G39" s="166"/>
      <c r="H39" s="166"/>
      <c r="I39" s="175" t="str">
        <f>IF(VLOOKUP($AK$1,選択肢!$A$1:$J$32,I44,FALSE)=0,"-",VLOOKUP($AK$1,選択肢!$A$1:$J$32,I44,FALSE))</f>
        <v>児童指導員</v>
      </c>
      <c r="J39" s="180"/>
      <c r="K39" s="180"/>
      <c r="L39" s="180"/>
      <c r="M39" s="180"/>
      <c r="N39" s="181"/>
      <c r="O39" s="175" t="str">
        <f>IF(VLOOKUP($AK$1,選択肢!$A$1:$J$32,O44,FALSE)=0,"-",VLOOKUP($AK$1,選択肢!$A$1:$J$32,O44,FALSE))</f>
        <v>保育士</v>
      </c>
      <c r="P39" s="180"/>
      <c r="Q39" s="180"/>
      <c r="R39" s="180"/>
      <c r="S39" s="180"/>
      <c r="T39" s="181"/>
      <c r="U39" s="175" t="str">
        <f>IF(VLOOKUP($AK$1,選択肢!$A$1:$J$32,U44,FALSE)=0,"-",VLOOKUP($AK$1,選択肢!$A$1:$J$32,U44,FALSE))</f>
        <v>機能訓練担当職員</v>
      </c>
      <c r="V39" s="180"/>
      <c r="W39" s="180"/>
      <c r="X39" s="180"/>
      <c r="Y39" s="180"/>
      <c r="Z39" s="181"/>
      <c r="AA39" s="175" t="str">
        <f>IF(VLOOKUP($AK$1,選択肢!$A$1:$J$32,AA44,FALSE)=0,"-",VLOOKUP($AK$1,選択肢!$A$1:$J$32,AA44,FALSE))</f>
        <v>看護職員</v>
      </c>
      <c r="AB39" s="180"/>
      <c r="AC39" s="180"/>
      <c r="AD39" s="180"/>
      <c r="AE39" s="180"/>
      <c r="AF39" s="181"/>
      <c r="AG39" s="166" t="str">
        <f>IF(VLOOKUP($AK$1,選択肢!$A$1:$J$32,AG44,FALSE)=0,"-",VLOOKUP($AK$1,選択肢!$A$1:$J$32,AG44,FALSE))</f>
        <v>その他職員</v>
      </c>
      <c r="AH39" s="166"/>
      <c r="AI39" s="166"/>
      <c r="AJ39" s="166"/>
      <c r="AK39" s="166"/>
      <c r="AL39" s="166" t="str">
        <f>IF(VLOOKUP($AK$1,選択肢!$A$1:$J$32,AL44,FALSE)=0,"-",VLOOKUP($AK$1,選択肢!$A$1:$J$32,AL44,FALSE))</f>
        <v>-</v>
      </c>
      <c r="AM39" s="166"/>
      <c r="AN39" s="150"/>
    </row>
    <row r="40" spans="1:41" ht="18" customHeight="1">
      <c r="A40" s="150"/>
      <c r="B40" s="156"/>
      <c r="C40" s="154" t="s">
        <v>190</v>
      </c>
      <c r="D40" s="154" t="s">
        <v>191</v>
      </c>
      <c r="E40" s="165" t="s">
        <v>190</v>
      </c>
      <c r="F40" s="165" t="s">
        <v>191</v>
      </c>
      <c r="G40" s="165"/>
      <c r="H40" s="165"/>
      <c r="I40" s="154" t="s">
        <v>190</v>
      </c>
      <c r="J40" s="155"/>
      <c r="K40" s="188"/>
      <c r="L40" s="154" t="s">
        <v>191</v>
      </c>
      <c r="M40" s="155"/>
      <c r="N40" s="188"/>
      <c r="O40" s="154" t="s">
        <v>190</v>
      </c>
      <c r="P40" s="155"/>
      <c r="Q40" s="188"/>
      <c r="R40" s="154" t="s">
        <v>191</v>
      </c>
      <c r="S40" s="155"/>
      <c r="T40" s="188"/>
      <c r="U40" s="154" t="s">
        <v>190</v>
      </c>
      <c r="V40" s="155"/>
      <c r="W40" s="188"/>
      <c r="X40" s="154" t="s">
        <v>191</v>
      </c>
      <c r="Y40" s="155"/>
      <c r="Z40" s="188"/>
      <c r="AA40" s="154" t="s">
        <v>190</v>
      </c>
      <c r="AB40" s="155"/>
      <c r="AC40" s="188"/>
      <c r="AD40" s="154" t="s">
        <v>191</v>
      </c>
      <c r="AE40" s="155"/>
      <c r="AF40" s="188"/>
      <c r="AG40" s="154" t="s">
        <v>190</v>
      </c>
      <c r="AH40" s="155"/>
      <c r="AI40" s="188"/>
      <c r="AJ40" s="154" t="s">
        <v>191</v>
      </c>
      <c r="AK40" s="188"/>
      <c r="AL40" s="165" t="s">
        <v>48</v>
      </c>
      <c r="AM40" s="165" t="s">
        <v>203</v>
      </c>
      <c r="AN40" s="150"/>
    </row>
    <row r="41" spans="1:41" ht="18" customHeight="1">
      <c r="A41" s="150"/>
      <c r="B41" s="165" t="s">
        <v>192</v>
      </c>
      <c r="C41" s="165">
        <f>COUNTIFS($AO$12:$AO$31,C$39,$C$12:$C$31,"A",$E$12:$E$31,"*")</f>
        <v>1</v>
      </c>
      <c r="D41" s="165">
        <f>COUNTIFS($AO$12:$AO$31,C$39,$C$12:$C$31,"B",$E$12:$E$31,"*")</f>
        <v>0</v>
      </c>
      <c r="E41" s="165">
        <f>COUNTIFS($AO$12:$AO$31,E$39,$C$12:$C$31,"A",$E$12:$E$31,"*")</f>
        <v>0</v>
      </c>
      <c r="F41" s="154">
        <f>COUNTIFS($AO$12:$AO$31,E$39,$C$12:$C$31,"B",$E$12:$E$31,"*")</f>
        <v>1</v>
      </c>
      <c r="G41" s="155"/>
      <c r="H41" s="188"/>
      <c r="I41" s="154">
        <f>COUNTIFS($AO$12:$AO$31,I$39,$C$12:$C$31,"A",$E$12:$E$31,"*")</f>
        <v>0</v>
      </c>
      <c r="J41" s="155"/>
      <c r="K41" s="188"/>
      <c r="L41" s="154">
        <f>COUNTIFS($AO$12:$AO$31,I$39,$C$12:$C$31,"B",$E$12:$E$31,"*")</f>
        <v>0</v>
      </c>
      <c r="M41" s="155"/>
      <c r="N41" s="188"/>
      <c r="O41" s="154">
        <f>COUNTIFS($AO$12:$AO$31,O$39,$C$12:$C$31,"A",$E$12:$E$31,"*")</f>
        <v>0</v>
      </c>
      <c r="P41" s="155"/>
      <c r="Q41" s="188"/>
      <c r="R41" s="154">
        <f>COUNTIFS($AO$12:$AO$31,O$39,$C$12:$C$31,"B",$E$12:$E$31,"*")</f>
        <v>0</v>
      </c>
      <c r="S41" s="155"/>
      <c r="T41" s="188"/>
      <c r="U41" s="154">
        <f>COUNTIFS($AO$12:$AO$31,U$39,$C$12:$C$31,"A",$E$12:$E$31,"*")</f>
        <v>0</v>
      </c>
      <c r="V41" s="155"/>
      <c r="W41" s="188"/>
      <c r="X41" s="154">
        <f>COUNTIFS($AO$12:$AO$31,U$39,$C$12:$C$31,"B",$E$12:$E$31,"*")</f>
        <v>0</v>
      </c>
      <c r="Y41" s="155"/>
      <c r="Z41" s="188"/>
      <c r="AA41" s="154">
        <f>COUNTIFS($AO$12:$AO$31,AA$39,$C$12:$C$31,"A",$E$12:$E$31,"*")</f>
        <v>0</v>
      </c>
      <c r="AB41" s="155"/>
      <c r="AC41" s="188"/>
      <c r="AD41" s="154">
        <f>COUNTIFS($AO$12:$AO$31,AA$39,$C$12:$C$31,"B",$E$12:$E$31,"*")</f>
        <v>0</v>
      </c>
      <c r="AE41" s="155"/>
      <c r="AF41" s="188"/>
      <c r="AG41" s="154">
        <f>COUNTIFS($AO$12:$AO$31,AG$39,$C$12:$C$31,"A",$E$12:$E$31,"*")</f>
        <v>1</v>
      </c>
      <c r="AH41" s="155"/>
      <c r="AI41" s="188"/>
      <c r="AJ41" s="154">
        <f>COUNTIFS($AO$12:$AO$31,AG$39,$C$12:$C$31,"B",$E$12:$E$31,"*")</f>
        <v>0</v>
      </c>
      <c r="AK41" s="188"/>
      <c r="AL41" s="165">
        <f>COUNTIFS($AO$12:$AO$31,AL$39,$C$12:$C$31,"A",$E$12:$E$31,"*")</f>
        <v>0</v>
      </c>
      <c r="AM41" s="165">
        <f>COUNTIFS($AO$12:$AO$31,AL$39,$C$12:$C$31,"B",$E$12:$E$31,"*")</f>
        <v>0</v>
      </c>
      <c r="AN41" s="150"/>
    </row>
    <row r="42" spans="1:41" ht="18" customHeight="1">
      <c r="A42" s="150"/>
      <c r="B42" s="166" t="s">
        <v>193</v>
      </c>
      <c r="C42" s="165">
        <f>COUNTIFS($AO$12:$AO$31,C$39,$C$12:$C$31,"C",$E$12:$E$31,"*")</f>
        <v>0</v>
      </c>
      <c r="D42" s="165">
        <f>COUNTIFS($AO$12:$AO$31,C$39,$C$12:$C$31,"D",$E$12:$E$31,"*")</f>
        <v>0</v>
      </c>
      <c r="E42" s="165">
        <f>COUNTIFS($AO$12:$AO$31,E$39,$C$12:$C$31,"C",$E$12:$E$31,"*")</f>
        <v>0</v>
      </c>
      <c r="F42" s="154">
        <f>COUNTIFS($AO$12:$AO$31,E$39,$C$12:$C$31,"D",$E$12:$E$31,"*")</f>
        <v>0</v>
      </c>
      <c r="G42" s="155"/>
      <c r="H42" s="188"/>
      <c r="I42" s="154">
        <f>COUNTIFS($AO$12:$AO$31,I$39,$C$12:$C$31,"C",$E$12:$E$31,"*")</f>
        <v>1</v>
      </c>
      <c r="J42" s="155"/>
      <c r="K42" s="188"/>
      <c r="L42" s="154">
        <f>COUNTIFS($AO$12:$AO$31,I$39,$C$12:$C$31,"D",$E$12:$E$31,"*")</f>
        <v>0</v>
      </c>
      <c r="M42" s="155"/>
      <c r="N42" s="188"/>
      <c r="O42" s="154">
        <f>COUNTIFS($AO$12:$AO$31,O$39,$C$12:$C$31,"C",$E$12:$E$31,"*")</f>
        <v>0</v>
      </c>
      <c r="P42" s="155"/>
      <c r="Q42" s="188"/>
      <c r="R42" s="154">
        <f>COUNTIFS($AO$12:$AO$31,O$39,$C$12:$C$31,"D",$E$12:$E$31,"*")</f>
        <v>1</v>
      </c>
      <c r="S42" s="155"/>
      <c r="T42" s="188"/>
      <c r="U42" s="154">
        <f>COUNTIFS($AO$12:$AO$31,U$39,$C$12:$C$31,"C",$E$12:$E$31,"*")</f>
        <v>0</v>
      </c>
      <c r="V42" s="155"/>
      <c r="W42" s="188"/>
      <c r="X42" s="154">
        <f>COUNTIFS($AO$12:$AO$31,U$39,$C$12:$C$31,"D",$E$12:$E$31,"*")</f>
        <v>0</v>
      </c>
      <c r="Y42" s="155"/>
      <c r="Z42" s="188"/>
      <c r="AA42" s="154">
        <f>COUNTIFS($AO$12:$AO$31,AA$39,$C$12:$C$31,"C",$E$12:$E$31,"*")</f>
        <v>0</v>
      </c>
      <c r="AB42" s="155"/>
      <c r="AC42" s="188"/>
      <c r="AD42" s="154">
        <f>COUNTIFS($AO$12:$AO$31,AA$39,$C$12:$C$31,"D",$E$12:$E$31,"*")</f>
        <v>0</v>
      </c>
      <c r="AE42" s="155"/>
      <c r="AF42" s="188"/>
      <c r="AG42" s="154">
        <f>COUNTIFS($AO$12:$AO$31,AG$39,$C$12:$C$31,"C",$E$12:$E$31,"*")</f>
        <v>0</v>
      </c>
      <c r="AH42" s="155"/>
      <c r="AI42" s="188"/>
      <c r="AJ42" s="154">
        <f>COUNTIFS($AO$12:$AO$31,AG$39,$C$12:$C$31,"D",$E$12:$E$31,"*")</f>
        <v>0</v>
      </c>
      <c r="AK42" s="188"/>
      <c r="AL42" s="165">
        <f>COUNTIFS($AO$12:$AO$31,AL$39,$C$12:$C$31,"C",$E$12:$E$31,"*")</f>
        <v>0</v>
      </c>
      <c r="AM42" s="165">
        <f>COUNTIFS($AO$12:$AO$31,AL$39,$C$12:$C$31,"D",$E$12:$E$31,"*")</f>
        <v>0</v>
      </c>
      <c r="AN42" s="150"/>
    </row>
    <row r="43" spans="1:41" ht="24.95" customHeight="1">
      <c r="A43" s="150"/>
      <c r="B43" s="166" t="s">
        <v>194</v>
      </c>
      <c r="C43" s="175" t="str">
        <f>IF($AK$3="４週",SUMIFS($AK$12:$AK$31,$AO$12:$AO$31,C39)/4/$AH$6,IF($AK$3="歴月",SUMIFS($AK$12:$AK$31,$AO$12:$AO$31,C39)/$AL$6,"記載する期間を選択してください"))</f>
        <v>記載する期間を選択してください</v>
      </c>
      <c r="D43" s="181"/>
      <c r="E43" s="175" t="str">
        <f>IF($AK$3="４週",SUMIFS($AK$12:$AK$31,$AO$12:$AO$31,E39)/4/$AH$6,IF($AK$3="歴月",SUMIFS($AK$12:$AK$31,$AO$12:$AO$31,E39)/$AL$6,"記載する期間を選択してください"))</f>
        <v>記載する期間を選択してください</v>
      </c>
      <c r="F43" s="180"/>
      <c r="G43" s="180"/>
      <c r="H43" s="181"/>
      <c r="I43" s="175" t="str">
        <f>IF($AK$3="４週",SUMIFS($AK$12:$AK$31,$AO$12:$AO$31,I39)/4/$AH$6,IF($AK$3="歴月",SUMIFS($AK$12:$AK$31,$AO$12:$AO$31,I39)/$AL$6,"記載する期間を選択してください"))</f>
        <v>記載する期間を選択してください</v>
      </c>
      <c r="J43" s="180"/>
      <c r="K43" s="180"/>
      <c r="L43" s="180"/>
      <c r="M43" s="180"/>
      <c r="N43" s="181"/>
      <c r="O43" s="175" t="str">
        <f>IF($AK$3="４週",SUMIFS($AK$12:$AK$31,$AO$12:$AO$31,O39)/4/$AH$6,IF($AK$3="歴月",SUMIFS($AK$12:$AK$31,$AO$12:$AO$31,O39)/$AL$6,"記載する期間を選択してください"))</f>
        <v>記載する期間を選択してください</v>
      </c>
      <c r="P43" s="180"/>
      <c r="Q43" s="180"/>
      <c r="R43" s="180"/>
      <c r="S43" s="180"/>
      <c r="T43" s="181"/>
      <c r="U43" s="175" t="str">
        <f>IF($AK$3="４週",SUMIFS($AK$12:$AK$31,$AO$12:$AO$31,U39)/4/$AH$6,IF($AK$3="歴月",SUMIFS($AK$12:$AK$31,$AO$12:$AO$31,U39)/$AL$6,"記載する期間を選択してください"))</f>
        <v>記載する期間を選択してください</v>
      </c>
      <c r="V43" s="180"/>
      <c r="W43" s="180"/>
      <c r="X43" s="180"/>
      <c r="Y43" s="180"/>
      <c r="Z43" s="181"/>
      <c r="AA43" s="175" t="str">
        <f>IF($AK$3="４週",SUMIFS($AK$12:$AK$31,$AO$12:$AO$31,AA39)/4/$AH$6,IF($AK$3="歴月",SUMIFS($AK$12:$AK$31,$AO$12:$AO$31,AA39)/$AL$6,"記載する期間を選択してください"))</f>
        <v>記載する期間を選択してください</v>
      </c>
      <c r="AB43" s="180"/>
      <c r="AC43" s="180"/>
      <c r="AD43" s="180"/>
      <c r="AE43" s="180"/>
      <c r="AF43" s="181"/>
      <c r="AG43" s="175" t="str">
        <f>IF($AK$3="４週",SUMIFS($AK$12:$AK$31,$AO$12:$AO$31,AG39)/4/$AH$6,IF($AK$3="歴月",SUMIFS($AK$12:$AK$31,$AO$12:$AO$31,AG39)/$AL$6,"記載する期間を選択してください"))</f>
        <v>記載する期間を選択してください</v>
      </c>
      <c r="AH43" s="180"/>
      <c r="AI43" s="180"/>
      <c r="AJ43" s="180"/>
      <c r="AK43" s="181"/>
      <c r="AL43" s="175" t="str">
        <f>IF($AK$3="４週",SUMIFS($AK$12:$AK$31,$AO$12:$AO$31,AL39)/4/$AH$6,IF($AK$3="歴月",SUMIFS($AK$12:$AK$31,$AO$12:$AO$31,AL39)/$AL$6,"記載する期間を選択してください"))</f>
        <v>記載する期間を選択してください</v>
      </c>
      <c r="AM43" s="181"/>
      <c r="AN43" s="150"/>
    </row>
    <row r="44" spans="1:41" ht="5.0999999999999996" customHeight="1">
      <c r="A44" s="150"/>
      <c r="B44" s="145"/>
      <c r="C44" s="176">
        <v>2</v>
      </c>
      <c r="D44" s="176"/>
      <c r="E44" s="176">
        <v>3</v>
      </c>
      <c r="F44" s="176"/>
      <c r="G44" s="176"/>
      <c r="H44" s="176"/>
      <c r="I44" s="176">
        <v>4</v>
      </c>
      <c r="J44" s="176"/>
      <c r="K44" s="176"/>
      <c r="L44" s="176"/>
      <c r="M44" s="176"/>
      <c r="N44" s="176"/>
      <c r="O44" s="176">
        <v>5</v>
      </c>
      <c r="P44" s="176"/>
      <c r="Q44" s="176"/>
      <c r="R44" s="176"/>
      <c r="S44" s="176"/>
      <c r="T44" s="176"/>
      <c r="U44" s="176">
        <v>6</v>
      </c>
      <c r="V44" s="176"/>
      <c r="W44" s="176"/>
      <c r="X44" s="176"/>
      <c r="Y44" s="176"/>
      <c r="Z44" s="176"/>
      <c r="AA44" s="176">
        <v>7</v>
      </c>
      <c r="AB44" s="176"/>
      <c r="AC44" s="176"/>
      <c r="AD44" s="176"/>
      <c r="AE44" s="176"/>
      <c r="AF44" s="176"/>
      <c r="AG44" s="176">
        <v>8</v>
      </c>
      <c r="AH44" s="176"/>
      <c r="AI44" s="176"/>
      <c r="AJ44" s="176"/>
      <c r="AK44" s="176"/>
      <c r="AL44" s="176">
        <v>9</v>
      </c>
      <c r="AM44" s="159"/>
      <c r="AN44" s="150"/>
    </row>
    <row r="45" spans="1:41" ht="15" customHeight="1">
      <c r="A45" s="148" t="s">
        <v>143</v>
      </c>
      <c r="B45" s="167"/>
      <c r="C45" s="167"/>
      <c r="D45" s="167"/>
      <c r="E45" s="167"/>
      <c r="F45" s="200"/>
      <c r="G45" s="167"/>
      <c r="H45" s="176"/>
      <c r="I45" s="176"/>
      <c r="J45" s="176"/>
      <c r="K45" s="176"/>
      <c r="L45" s="176"/>
      <c r="M45" s="176"/>
      <c r="N45" s="176"/>
      <c r="O45" s="176"/>
      <c r="P45" s="176"/>
      <c r="Q45" s="176"/>
      <c r="R45" s="176">
        <v>6</v>
      </c>
      <c r="S45" s="176"/>
      <c r="T45" s="176"/>
      <c r="U45" s="176"/>
      <c r="V45" s="176"/>
      <c r="W45" s="176"/>
      <c r="X45" s="176">
        <v>7</v>
      </c>
      <c r="Y45" s="176"/>
      <c r="Z45" s="176"/>
      <c r="AA45" s="176"/>
      <c r="AB45" s="176"/>
      <c r="AC45" s="176"/>
      <c r="AD45" s="176">
        <v>8</v>
      </c>
      <c r="AE45" s="176"/>
      <c r="AF45" s="176"/>
      <c r="AG45" s="209"/>
      <c r="AH45" s="209"/>
      <c r="AI45" s="209"/>
      <c r="AJ45" s="209">
        <v>9</v>
      </c>
      <c r="AK45" s="176"/>
      <c r="AL45" s="176"/>
      <c r="AM45" s="150"/>
    </row>
    <row r="46" spans="1:41" s="148" customFormat="1" ht="15" customHeight="1">
      <c r="A46" s="148" t="s">
        <v>49</v>
      </c>
      <c r="B46" s="157"/>
      <c r="C46" s="157"/>
      <c r="D46" s="157"/>
      <c r="E46" s="157"/>
      <c r="F46" s="157"/>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41" s="148" customFormat="1" ht="15" customHeight="1">
      <c r="A47" s="148" t="s">
        <v>144</v>
      </c>
      <c r="B47" s="157"/>
      <c r="C47" s="157"/>
      <c r="D47" s="157"/>
      <c r="E47" s="157"/>
      <c r="F47" s="157"/>
      <c r="G47" s="157"/>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41" s="148" customFormat="1" ht="15" customHeight="1">
      <c r="A48" s="157" t="s">
        <v>227</v>
      </c>
      <c r="C48" s="157"/>
      <c r="D48" s="157"/>
      <c r="E48" s="157"/>
      <c r="F48" s="157"/>
      <c r="G48" s="157"/>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row>
    <row r="49" spans="1:39" s="148" customFormat="1" ht="15" customHeight="1">
      <c r="A49" s="148" t="s">
        <v>38</v>
      </c>
      <c r="B49" s="157"/>
      <c r="C49" s="157"/>
      <c r="D49" s="157"/>
      <c r="E49" s="157"/>
      <c r="F49" s="157"/>
      <c r="G49" s="157"/>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row>
    <row r="50" spans="1:39" s="148" customFormat="1" ht="15" customHeight="1">
      <c r="A50" s="148" t="s">
        <v>145</v>
      </c>
      <c r="B50" s="157"/>
      <c r="C50" s="157"/>
      <c r="D50" s="157"/>
      <c r="E50" s="157"/>
      <c r="F50" s="157"/>
      <c r="G50" s="157"/>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row>
    <row r="51" spans="1:39" ht="15" customHeight="1">
      <c r="A51" s="148" t="s">
        <v>146</v>
      </c>
      <c r="B51" s="168"/>
      <c r="C51" s="148"/>
      <c r="D51" s="148"/>
      <c r="E51" s="148"/>
      <c r="F51" s="148"/>
      <c r="G51" s="148"/>
    </row>
    <row r="52" spans="1:39" ht="15" customHeight="1">
      <c r="A52" s="148" t="s">
        <v>147</v>
      </c>
      <c r="B52" s="168"/>
      <c r="C52" s="148"/>
      <c r="D52" s="148"/>
      <c r="E52" s="148"/>
      <c r="F52" s="148"/>
      <c r="G52" s="148"/>
    </row>
    <row r="53" spans="1:39" ht="15" customHeight="1">
      <c r="A53" s="148"/>
      <c r="B53" s="165" t="s">
        <v>148</v>
      </c>
      <c r="C53" s="165" t="s">
        <v>149</v>
      </c>
      <c r="D53" s="165"/>
      <c r="E53" s="165"/>
      <c r="F53" s="148"/>
      <c r="G53" s="148"/>
    </row>
    <row r="54" spans="1:39" ht="15" customHeight="1">
      <c r="A54" s="148"/>
      <c r="B54" s="169" t="s">
        <v>150</v>
      </c>
      <c r="C54" s="177" t="s">
        <v>152</v>
      </c>
      <c r="D54" s="177"/>
      <c r="E54" s="177"/>
      <c r="F54" s="148"/>
      <c r="G54" s="148"/>
    </row>
    <row r="55" spans="1:39" ht="15" customHeight="1">
      <c r="A55" s="148"/>
      <c r="B55" s="169" t="s">
        <v>153</v>
      </c>
      <c r="C55" s="177" t="s">
        <v>154</v>
      </c>
      <c r="D55" s="177"/>
      <c r="E55" s="177"/>
      <c r="F55" s="148"/>
      <c r="G55" s="148"/>
    </row>
    <row r="56" spans="1:39" ht="15" customHeight="1">
      <c r="A56" s="148"/>
      <c r="B56" s="169" t="s">
        <v>155</v>
      </c>
      <c r="C56" s="177" t="s">
        <v>156</v>
      </c>
      <c r="D56" s="177"/>
      <c r="E56" s="177"/>
      <c r="F56" s="148"/>
      <c r="G56" s="148"/>
    </row>
    <row r="57" spans="1:39" ht="15" customHeight="1">
      <c r="A57" s="148"/>
      <c r="B57" s="169" t="s">
        <v>157</v>
      </c>
      <c r="C57" s="177" t="s">
        <v>159</v>
      </c>
      <c r="D57" s="177"/>
      <c r="E57" s="177"/>
      <c r="F57" s="148"/>
      <c r="G57" s="148"/>
    </row>
    <row r="58" spans="1:39" ht="15" customHeight="1">
      <c r="A58" s="148"/>
      <c r="B58" s="148" t="s">
        <v>160</v>
      </c>
      <c r="C58" s="148"/>
      <c r="D58" s="148"/>
      <c r="E58" s="148"/>
      <c r="F58" s="148"/>
      <c r="G58" s="148"/>
    </row>
    <row r="59" spans="1:39" ht="15" customHeight="1">
      <c r="A59" s="148"/>
      <c r="B59" s="148" t="s">
        <v>26</v>
      </c>
      <c r="C59" s="148"/>
      <c r="D59" s="148"/>
      <c r="E59" s="148"/>
      <c r="F59" s="148"/>
      <c r="G59" s="148"/>
    </row>
    <row r="60" spans="1:39" ht="15" customHeight="1">
      <c r="A60" s="148"/>
      <c r="B60" s="148" t="s">
        <v>161</v>
      </c>
      <c r="C60" s="148"/>
      <c r="D60" s="148"/>
      <c r="E60" s="148"/>
      <c r="F60" s="148"/>
      <c r="G60" s="148"/>
    </row>
    <row r="61" spans="1:39" ht="15" customHeight="1">
      <c r="A61" s="148" t="s">
        <v>162</v>
      </c>
      <c r="B61" s="168"/>
      <c r="C61" s="148"/>
      <c r="D61" s="148"/>
      <c r="E61" s="148"/>
      <c r="F61" s="148"/>
      <c r="G61" s="148"/>
    </row>
    <row r="62" spans="1:39" ht="15" customHeight="1">
      <c r="A62" s="148" t="s">
        <v>228</v>
      </c>
      <c r="B62" s="168"/>
      <c r="C62" s="148"/>
      <c r="D62" s="148"/>
      <c r="E62" s="148"/>
      <c r="F62" s="148"/>
      <c r="G62" s="148"/>
    </row>
    <row r="63" spans="1:39" ht="15" customHeight="1">
      <c r="A63" s="148" t="s">
        <v>163</v>
      </c>
      <c r="B63" s="168"/>
      <c r="C63" s="148"/>
      <c r="D63" s="148"/>
      <c r="E63" s="148"/>
      <c r="F63" s="148"/>
      <c r="G63" s="148"/>
    </row>
    <row r="64" spans="1:39" ht="15" customHeight="1">
      <c r="A64" s="148" t="s">
        <v>164</v>
      </c>
      <c r="B64" s="168"/>
      <c r="C64" s="148"/>
      <c r="D64" s="148"/>
      <c r="E64" s="148"/>
      <c r="F64" s="148"/>
      <c r="G64" s="148"/>
    </row>
    <row r="65" spans="1:7" ht="15" customHeight="1">
      <c r="A65" s="148" t="s">
        <v>165</v>
      </c>
      <c r="B65" s="168"/>
      <c r="C65" s="148"/>
      <c r="D65" s="148"/>
      <c r="E65" s="148"/>
      <c r="F65" s="148"/>
      <c r="G65" s="148"/>
    </row>
    <row r="66" spans="1:7" ht="15" customHeight="1">
      <c r="A66" s="148" t="s">
        <v>166</v>
      </c>
      <c r="B66" s="168"/>
      <c r="C66" s="148"/>
      <c r="D66" s="148"/>
      <c r="E66" s="148"/>
      <c r="F66" s="148"/>
      <c r="G66" s="148"/>
    </row>
    <row r="67" spans="1:7" ht="15" customHeight="1">
      <c r="A67" s="148"/>
      <c r="B67" s="148" t="s">
        <v>89</v>
      </c>
      <c r="C67" s="148"/>
      <c r="D67" s="148"/>
      <c r="E67" s="148"/>
      <c r="F67" s="148"/>
      <c r="G67" s="148"/>
    </row>
    <row r="68" spans="1:7" ht="15" customHeight="1">
      <c r="A68" s="148"/>
      <c r="B68" s="148" t="s">
        <v>168</v>
      </c>
      <c r="C68" s="148"/>
      <c r="D68" s="148"/>
      <c r="E68" s="148"/>
      <c r="F68" s="148"/>
      <c r="G68" s="148"/>
    </row>
    <row r="69" spans="1:7" ht="15" customHeight="1">
      <c r="A69" s="148" t="s">
        <v>116</v>
      </c>
      <c r="B69" s="168"/>
      <c r="C69" s="148"/>
      <c r="D69" s="148"/>
      <c r="E69" s="148"/>
      <c r="F69" s="148"/>
      <c r="G69" s="148"/>
    </row>
    <row r="70" spans="1:7" ht="15" customHeight="1">
      <c r="A70" s="148" t="s">
        <v>169</v>
      </c>
      <c r="B70" s="168"/>
      <c r="C70" s="148"/>
      <c r="D70" s="148"/>
      <c r="E70" s="148"/>
      <c r="F70" s="148"/>
      <c r="G70" s="148"/>
    </row>
    <row r="71" spans="1:7" ht="15" customHeight="1">
      <c r="A71" s="148" t="s">
        <v>170</v>
      </c>
      <c r="B71" s="168"/>
      <c r="C71" s="148"/>
      <c r="D71" s="148"/>
      <c r="E71" s="148"/>
      <c r="F71" s="148"/>
      <c r="G71" s="148"/>
    </row>
    <row r="72" spans="1:7" ht="15" customHeight="1">
      <c r="A72" s="148" t="s">
        <v>171</v>
      </c>
      <c r="B72" s="168"/>
      <c r="C72" s="148"/>
      <c r="D72" s="148"/>
      <c r="E72" s="148"/>
      <c r="F72" s="148"/>
      <c r="G72" s="148"/>
    </row>
    <row r="73" spans="1:7" ht="15" customHeight="1">
      <c r="A73" s="148" t="s">
        <v>172</v>
      </c>
      <c r="B73" s="168"/>
      <c r="C73" s="148"/>
      <c r="D73" s="148"/>
      <c r="E73" s="148"/>
      <c r="F73" s="148"/>
      <c r="G73" s="148"/>
    </row>
    <row r="74" spans="1:7" ht="15" customHeight="1">
      <c r="A74" s="148" t="s">
        <v>51</v>
      </c>
      <c r="B74" s="168"/>
      <c r="C74" s="148"/>
      <c r="D74" s="148"/>
      <c r="E74" s="148"/>
      <c r="F74" s="148"/>
      <c r="G74" s="148"/>
    </row>
    <row r="75" spans="1:7" ht="15" customHeight="1">
      <c r="A75" s="148" t="s">
        <v>173</v>
      </c>
      <c r="B75" s="168"/>
      <c r="C75" s="148"/>
      <c r="D75" s="148"/>
      <c r="E75" s="148"/>
      <c r="F75" s="148"/>
      <c r="G75" s="148"/>
    </row>
    <row r="76" spans="1:7" ht="15" customHeight="1">
      <c r="A76" s="148" t="s">
        <v>175</v>
      </c>
      <c r="B76" s="168"/>
      <c r="C76" s="148"/>
      <c r="D76" s="148"/>
      <c r="E76" s="148"/>
      <c r="F76" s="148"/>
      <c r="G76" s="148"/>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9:D39"/>
    <mergeCell ref="E39:H39"/>
    <mergeCell ref="I39:N39"/>
    <mergeCell ref="O39:T39"/>
    <mergeCell ref="U39:Z39"/>
    <mergeCell ref="AA39:AF39"/>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C43:D43"/>
    <mergeCell ref="E43:H43"/>
    <mergeCell ref="I43:N43"/>
    <mergeCell ref="O43:T43"/>
    <mergeCell ref="U43:Z43"/>
    <mergeCell ref="AA43:AF43"/>
    <mergeCell ref="AG43:AK43"/>
    <mergeCell ref="AL43:AM43"/>
    <mergeCell ref="C53:E53"/>
    <mergeCell ref="C54:E54"/>
    <mergeCell ref="C55:E55"/>
    <mergeCell ref="C56:E56"/>
    <mergeCell ref="C57:E57"/>
    <mergeCell ref="A8:A11"/>
    <mergeCell ref="B8:B9"/>
    <mergeCell ref="C8:C11"/>
    <mergeCell ref="D8:D11"/>
    <mergeCell ref="E8:E11"/>
    <mergeCell ref="AK8:AK11"/>
    <mergeCell ref="AL8:AL11"/>
    <mergeCell ref="AM8:AN11"/>
    <mergeCell ref="B10:B11"/>
    <mergeCell ref="AM32:AN33"/>
  </mergeCells>
  <phoneticPr fontId="4"/>
  <dataValidations count="6">
    <dataValidation type="list" allowBlank="1" showDropDown="0" showInputMessage="1" showErrorMessage="0" sqref="B14:B31">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37 L37"/>
    <dataValidation type="list" allowBlank="1" showDropDown="0" showInputMessage="1" showErrorMessage="1" sqref="C12:C31">
      <formula1>"A,B,C,D"</formula1>
    </dataValidation>
    <dataValidation allowBlank="1" showDropDown="0" showInputMessage="1" showErrorMessage="0"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3"/>
  <dimension ref="A1:AO74"/>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4.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268</v>
      </c>
      <c r="AL1" s="211"/>
      <c r="AM1" s="211"/>
      <c r="AN1" s="211"/>
    </row>
    <row r="2" spans="1:41"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1"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1"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1" ht="18" customHeight="1">
      <c r="A5" s="151"/>
      <c r="B5" s="151"/>
      <c r="C5" s="151"/>
      <c r="D5" s="151"/>
      <c r="E5" s="151"/>
      <c r="F5" s="151"/>
      <c r="G5" s="151"/>
      <c r="H5" s="151"/>
      <c r="I5" s="151"/>
      <c r="J5" s="151"/>
      <c r="K5" s="151"/>
      <c r="L5" s="151"/>
      <c r="M5" s="151"/>
      <c r="N5" s="151"/>
      <c r="O5" s="151"/>
      <c r="P5" s="151"/>
      <c r="Q5" s="151"/>
      <c r="R5" s="151"/>
      <c r="S5" s="151"/>
      <c r="T5" s="151"/>
      <c r="U5" s="151"/>
      <c r="V5" s="151"/>
      <c r="W5" s="151"/>
      <c r="Y5" s="205"/>
      <c r="Z5" s="205"/>
      <c r="AA5" s="205"/>
      <c r="AB5" s="150"/>
      <c r="AC5" s="205"/>
      <c r="AD5" s="205"/>
      <c r="AE5" s="205"/>
      <c r="AF5" s="150"/>
      <c r="AG5" s="150"/>
      <c r="AH5" s="150"/>
      <c r="AI5" s="206" t="s">
        <v>224</v>
      </c>
      <c r="AJ5" s="206"/>
      <c r="AK5" s="213"/>
      <c r="AL5" s="213"/>
      <c r="AM5" s="213"/>
      <c r="AN5" s="213"/>
    </row>
    <row r="6" spans="1:41" ht="18" customHeight="1">
      <c r="A6" s="151"/>
      <c r="B6" s="151"/>
      <c r="C6" s="151"/>
      <c r="D6" s="151"/>
      <c r="E6" s="151"/>
      <c r="F6" s="151"/>
      <c r="G6" s="151"/>
      <c r="H6" s="151"/>
      <c r="I6" s="151"/>
      <c r="J6" s="151"/>
      <c r="K6" s="151"/>
      <c r="L6" s="151"/>
      <c r="M6" s="151"/>
      <c r="N6" s="151"/>
      <c r="O6" s="151"/>
      <c r="P6" s="151"/>
      <c r="Q6" s="151"/>
      <c r="R6" s="151"/>
      <c r="S6" s="151"/>
      <c r="U6" s="151"/>
      <c r="V6" s="151"/>
      <c r="W6" s="151"/>
      <c r="Y6" s="205"/>
      <c r="Z6" s="205"/>
      <c r="AA6" s="205"/>
      <c r="AB6" s="150"/>
      <c r="AC6" s="205"/>
      <c r="AD6" s="205"/>
      <c r="AE6" s="205"/>
      <c r="AF6" s="205"/>
      <c r="AG6" s="208" t="s">
        <v>126</v>
      </c>
      <c r="AH6" s="210"/>
      <c r="AI6" s="210"/>
      <c r="AJ6" s="210"/>
      <c r="AK6" s="205" t="s">
        <v>127</v>
      </c>
      <c r="AL6" s="231"/>
      <c r="AM6" s="205" t="s">
        <v>128</v>
      </c>
      <c r="AN6" s="150"/>
    </row>
    <row r="7" spans="1:41" ht="9.9499999999999993" customHeight="1">
      <c r="A7" s="150"/>
      <c r="B7" s="156"/>
      <c r="C7" s="156"/>
      <c r="D7" s="156"/>
      <c r="E7" s="156"/>
      <c r="F7" s="156"/>
      <c r="G7" s="156"/>
      <c r="H7" s="156"/>
      <c r="I7" s="156"/>
      <c r="J7" s="156"/>
      <c r="K7" s="156"/>
      <c r="L7" s="156"/>
      <c r="M7" s="156"/>
      <c r="N7" s="156"/>
      <c r="O7" s="156"/>
      <c r="P7" s="156"/>
      <c r="Q7" s="156"/>
      <c r="R7" s="156"/>
      <c r="S7" s="156"/>
      <c r="T7" s="156"/>
      <c r="U7" s="156"/>
      <c r="V7" s="156"/>
      <c r="W7" s="156"/>
      <c r="X7" s="159"/>
      <c r="Y7" s="159"/>
      <c r="Z7" s="159"/>
      <c r="AA7" s="159"/>
      <c r="AB7" s="159"/>
      <c r="AC7" s="159"/>
      <c r="AD7" s="159"/>
      <c r="AE7" s="159"/>
      <c r="AF7" s="159"/>
      <c r="AG7" s="159"/>
      <c r="AH7" s="159"/>
      <c r="AI7" s="159"/>
      <c r="AJ7" s="159"/>
      <c r="AK7" s="159"/>
      <c r="AL7" s="159"/>
      <c r="AM7" s="150"/>
      <c r="AN7" s="150"/>
    </row>
    <row r="8" spans="1:41" ht="15" customHeight="1">
      <c r="A8" s="152" t="s">
        <v>129</v>
      </c>
      <c r="B8" s="160" t="s">
        <v>114</v>
      </c>
      <c r="C8" s="171" t="s">
        <v>130</v>
      </c>
      <c r="D8" s="165" t="s">
        <v>131</v>
      </c>
      <c r="E8" s="154" t="s">
        <v>133</v>
      </c>
      <c r="F8" s="194" t="s">
        <v>134</v>
      </c>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81" t="s">
        <v>135</v>
      </c>
      <c r="AL8" s="166" t="s">
        <v>136</v>
      </c>
      <c r="AM8" s="218" t="s">
        <v>2</v>
      </c>
      <c r="AN8" s="218"/>
    </row>
    <row r="9" spans="1:41" ht="15" customHeight="1">
      <c r="A9" s="152"/>
      <c r="B9" s="161"/>
      <c r="C9" s="172"/>
      <c r="D9" s="165"/>
      <c r="E9" s="154"/>
      <c r="F9" s="165" t="s">
        <v>137</v>
      </c>
      <c r="G9" s="165"/>
      <c r="H9" s="165"/>
      <c r="I9" s="165"/>
      <c r="J9" s="165"/>
      <c r="K9" s="165"/>
      <c r="L9" s="165"/>
      <c r="M9" s="165" t="s">
        <v>138</v>
      </c>
      <c r="N9" s="165"/>
      <c r="O9" s="165"/>
      <c r="P9" s="165"/>
      <c r="Q9" s="165"/>
      <c r="R9" s="165"/>
      <c r="S9" s="165"/>
      <c r="T9" s="165" t="s">
        <v>139</v>
      </c>
      <c r="U9" s="165"/>
      <c r="V9" s="165"/>
      <c r="W9" s="165"/>
      <c r="X9" s="165"/>
      <c r="Y9" s="165"/>
      <c r="Z9" s="165"/>
      <c r="AA9" s="165" t="s">
        <v>140</v>
      </c>
      <c r="AB9" s="165"/>
      <c r="AC9" s="165"/>
      <c r="AD9" s="165"/>
      <c r="AE9" s="165"/>
      <c r="AF9" s="165"/>
      <c r="AG9" s="165"/>
      <c r="AH9" s="165" t="s">
        <v>141</v>
      </c>
      <c r="AI9" s="165"/>
      <c r="AJ9" s="165"/>
      <c r="AK9" s="181"/>
      <c r="AL9" s="166"/>
      <c r="AM9" s="218"/>
      <c r="AN9" s="218"/>
    </row>
    <row r="10" spans="1:41" ht="15" customHeight="1">
      <c r="A10" s="152"/>
      <c r="B10" s="162" t="s">
        <v>179</v>
      </c>
      <c r="C10" s="172"/>
      <c r="D10" s="165"/>
      <c r="E10" s="154"/>
      <c r="F10" s="195">
        <f>DATE($M$2,$S$2,1)</f>
        <v>46143</v>
      </c>
      <c r="G10" s="195">
        <f>DATE($M$2,$S$2,2)</f>
        <v>46144</v>
      </c>
      <c r="H10" s="195">
        <f>DATE($M$2,$S$2,3)</f>
        <v>46145</v>
      </c>
      <c r="I10" s="195">
        <f>DATE($M$2,$S$2,4)</f>
        <v>46146</v>
      </c>
      <c r="J10" s="195">
        <f>DATE($M$2,$S$2,5)</f>
        <v>46147</v>
      </c>
      <c r="K10" s="195">
        <f>DATE($M$2,$S$2,6)</f>
        <v>46148</v>
      </c>
      <c r="L10" s="195">
        <f>DATE($M$2,$S$2,7)</f>
        <v>46149</v>
      </c>
      <c r="M10" s="195">
        <f>DATE($M$2,$S$2,8)</f>
        <v>46150</v>
      </c>
      <c r="N10" s="195">
        <f>DATE($M$2,$S$2,9)</f>
        <v>46151</v>
      </c>
      <c r="O10" s="195">
        <f>DATE($M$2,$S$2,10)</f>
        <v>46152</v>
      </c>
      <c r="P10" s="195">
        <f>DATE($M$2,$S$2,11)</f>
        <v>46153</v>
      </c>
      <c r="Q10" s="195">
        <f>DATE($M$2,$S$2,12)</f>
        <v>46154</v>
      </c>
      <c r="R10" s="195">
        <f>DATE($M$2,$S$2,13)</f>
        <v>46155</v>
      </c>
      <c r="S10" s="195">
        <f>DATE($M$2,$S$2,14)</f>
        <v>46156</v>
      </c>
      <c r="T10" s="195">
        <f>DATE($M$2,$S$2,15)</f>
        <v>46157</v>
      </c>
      <c r="U10" s="195">
        <f>DATE($M$2,$S$2,16)</f>
        <v>46158</v>
      </c>
      <c r="V10" s="195">
        <f>DATE($M$2,$S$2,17)</f>
        <v>46159</v>
      </c>
      <c r="W10" s="195">
        <f>DATE($M$2,$S$2,18)</f>
        <v>46160</v>
      </c>
      <c r="X10" s="195">
        <f>DATE($M$2,$S$2,19)</f>
        <v>46161</v>
      </c>
      <c r="Y10" s="195">
        <f>DATE($M$2,$S$2,20)</f>
        <v>46162</v>
      </c>
      <c r="Z10" s="195">
        <f>DATE($M$2,$S$2,21)</f>
        <v>46163</v>
      </c>
      <c r="AA10" s="195">
        <f>DATE($M$2,$S$2,22)</f>
        <v>46164</v>
      </c>
      <c r="AB10" s="195">
        <f>DATE($M$2,$S$2,23)</f>
        <v>46165</v>
      </c>
      <c r="AC10" s="195">
        <f>DATE($M$2,$S$2,24)</f>
        <v>46166</v>
      </c>
      <c r="AD10" s="195">
        <f>DATE($M$2,$S$2,25)</f>
        <v>46167</v>
      </c>
      <c r="AE10" s="195">
        <f>DATE($M$2,$S$2,26)</f>
        <v>46168</v>
      </c>
      <c r="AF10" s="195">
        <f>DATE($M$2,$S$2,27)</f>
        <v>46169</v>
      </c>
      <c r="AG10" s="195">
        <f>DATE($M$2,$S$2,28)</f>
        <v>46170</v>
      </c>
      <c r="AH10" s="195">
        <f>IF(DAY(EOMONTH(F10,0))&lt;29,"",DATE($M$2,$S$2,29))</f>
        <v>46171</v>
      </c>
      <c r="AI10" s="195">
        <f>IF(DAY(EOMONTH(F10,0))&lt;30,"",DATE($M$2,$S$2,30))</f>
        <v>46172</v>
      </c>
      <c r="AJ10" s="195">
        <f>IF(DAY(EOMONTH(F10,0))&lt;31,"",DATE($M$2,$S$2,31))</f>
        <v>46173</v>
      </c>
      <c r="AK10" s="181"/>
      <c r="AL10" s="166"/>
      <c r="AM10" s="218"/>
      <c r="AN10" s="218"/>
    </row>
    <row r="11" spans="1:41" ht="15" customHeight="1">
      <c r="A11" s="152"/>
      <c r="B11" s="163"/>
      <c r="C11" s="173"/>
      <c r="D11" s="165"/>
      <c r="E11" s="154"/>
      <c r="F11" s="196">
        <f>DATE($M$2,$S$2,1)</f>
        <v>46143</v>
      </c>
      <c r="G11" s="196">
        <f>DATE($M$2,$S$2,2)</f>
        <v>46144</v>
      </c>
      <c r="H11" s="196">
        <f>DATE($M$2,$S$2,3)</f>
        <v>46145</v>
      </c>
      <c r="I11" s="196">
        <f>DATE($M$2,$S$2,4)</f>
        <v>46146</v>
      </c>
      <c r="J11" s="196">
        <f>DATE($M$2,$S$2,5)</f>
        <v>46147</v>
      </c>
      <c r="K11" s="196">
        <f>DATE($M$2,$S$2,6)</f>
        <v>46148</v>
      </c>
      <c r="L11" s="196">
        <f>DATE($M$2,$S$2,7)</f>
        <v>46149</v>
      </c>
      <c r="M11" s="196">
        <f>DATE($M$2,$S$2,8)</f>
        <v>46150</v>
      </c>
      <c r="N11" s="196">
        <f>DATE($M$2,$S$2,9)</f>
        <v>46151</v>
      </c>
      <c r="O11" s="196">
        <f>DATE($M$2,$S$2,10)</f>
        <v>46152</v>
      </c>
      <c r="P11" s="196">
        <f>DATE($M$2,$S$2,11)</f>
        <v>46153</v>
      </c>
      <c r="Q11" s="196">
        <f>DATE($M$2,$S$2,12)</f>
        <v>46154</v>
      </c>
      <c r="R11" s="196">
        <f>DATE($M$2,$S$2,13)</f>
        <v>46155</v>
      </c>
      <c r="S11" s="196">
        <f>DATE($M$2,$S$2,14)</f>
        <v>46156</v>
      </c>
      <c r="T11" s="196">
        <f>DATE($M$2,$S$2,15)</f>
        <v>46157</v>
      </c>
      <c r="U11" s="196">
        <f>DATE($M$2,$S$2,16)</f>
        <v>46158</v>
      </c>
      <c r="V11" s="196">
        <f>DATE($M$2,$S$2,17)</f>
        <v>46159</v>
      </c>
      <c r="W11" s="196">
        <f>DATE($M$2,$S$2,18)</f>
        <v>46160</v>
      </c>
      <c r="X11" s="196">
        <f>DATE($M$2,$S$2,19)</f>
        <v>46161</v>
      </c>
      <c r="Y11" s="196">
        <f>DATE($M$2,$S$2,20)</f>
        <v>46162</v>
      </c>
      <c r="Z11" s="196">
        <f>DATE($M$2,$S$2,21)</f>
        <v>46163</v>
      </c>
      <c r="AA11" s="196">
        <f>DATE($M$2,$S$2,22)</f>
        <v>46164</v>
      </c>
      <c r="AB11" s="196">
        <f>DATE($M$2,$S$2,23)</f>
        <v>46165</v>
      </c>
      <c r="AC11" s="196">
        <f>DATE($M$2,$S$2,24)</f>
        <v>46166</v>
      </c>
      <c r="AD11" s="196">
        <f>DATE($M$2,$S$2,25)</f>
        <v>46167</v>
      </c>
      <c r="AE11" s="196">
        <f>DATE($M$2,$S$2,26)</f>
        <v>46168</v>
      </c>
      <c r="AF11" s="196">
        <f>DATE($M$2,$S$2,27)</f>
        <v>46169</v>
      </c>
      <c r="AG11" s="196">
        <f>DATE($M$2,$S$2,28)</f>
        <v>46170</v>
      </c>
      <c r="AH11" s="196">
        <f>IF(DAY(EOMONTH(F11,0))&lt;29,"",DATE($M$2,$S$2,29))</f>
        <v>46171</v>
      </c>
      <c r="AI11" s="196">
        <f>IF(DAY(EOMONTH(F11,0))&lt;30,"",DATE($M$2,$S$2,30))</f>
        <v>46172</v>
      </c>
      <c r="AJ11" s="196">
        <f>IF(DAY(EOMONTH(F11,0))&lt;31,"",DATE($M$2,$S$2,31))</f>
        <v>46173</v>
      </c>
      <c r="AK11" s="181"/>
      <c r="AL11" s="166"/>
      <c r="AM11" s="218"/>
      <c r="AN11" s="218"/>
    </row>
    <row r="12" spans="1:41" ht="18" customHeight="1">
      <c r="A12" s="153">
        <v>1</v>
      </c>
      <c r="B12" s="228" t="s">
        <v>180</v>
      </c>
      <c r="C12" s="174" t="s">
        <v>150</v>
      </c>
      <c r="D12" s="229"/>
      <c r="E12" s="230" t="s">
        <v>150</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ref="AK12:AK32" si="0">+SUM(F12:AJ12)</f>
        <v>0</v>
      </c>
      <c r="AL12" s="216">
        <f t="shared" ref="AL12:AL32" si="1">IF($AK$3="４週",AK12/4,AK12/(DAY(EOMONTH($F$10,0))/7))</f>
        <v>0</v>
      </c>
      <c r="AM12" s="227"/>
      <c r="AN12" s="227"/>
      <c r="AO12" s="220" t="str">
        <f t="shared" ref="AO12:AO31" si="2">IF(B12="","",IF(ISERROR(MATCH(B12,$C$37:$AM$37,0)),"その他職員",B12))</f>
        <v>管理者</v>
      </c>
    </row>
    <row r="13" spans="1:41" ht="18" customHeight="1">
      <c r="A13" s="153">
        <v>2</v>
      </c>
      <c r="B13" s="228" t="s">
        <v>225</v>
      </c>
      <c r="C13" s="174" t="s">
        <v>153</v>
      </c>
      <c r="D13" s="229"/>
      <c r="E13" s="230" t="s">
        <v>153</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c r="AO13" s="220" t="str">
        <f t="shared" si="2"/>
        <v>児童発達支援管理責任者</v>
      </c>
    </row>
    <row r="14" spans="1:41" ht="18" customHeight="1">
      <c r="A14" s="153">
        <v>3</v>
      </c>
      <c r="B14" s="228" t="s">
        <v>229</v>
      </c>
      <c r="C14" s="174" t="s">
        <v>155</v>
      </c>
      <c r="D14" s="229"/>
      <c r="E14" s="230" t="s">
        <v>155</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c r="AO14" s="220" t="str">
        <f t="shared" si="2"/>
        <v>嘱託医</v>
      </c>
    </row>
    <row r="15" spans="1:41" ht="18" customHeight="1">
      <c r="A15" s="153">
        <v>4</v>
      </c>
      <c r="B15" s="228" t="s">
        <v>56</v>
      </c>
      <c r="C15" s="174" t="s">
        <v>157</v>
      </c>
      <c r="D15" s="229"/>
      <c r="E15" s="230" t="s">
        <v>157</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c r="AO15" s="220" t="str">
        <f t="shared" si="2"/>
        <v>児童指導員</v>
      </c>
    </row>
    <row r="16" spans="1:41" ht="18" customHeight="1">
      <c r="A16" s="153">
        <v>5</v>
      </c>
      <c r="B16" s="228" t="s">
        <v>40</v>
      </c>
      <c r="C16" s="174" t="s">
        <v>153</v>
      </c>
      <c r="D16" s="229"/>
      <c r="E16" s="230" t="s">
        <v>184</v>
      </c>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c r="AO16" s="220" t="str">
        <f t="shared" si="2"/>
        <v>その他職員</v>
      </c>
    </row>
    <row r="17" spans="1:41" ht="18" customHeight="1">
      <c r="A17" s="153">
        <v>6</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c r="AO17" s="220" t="str">
        <f t="shared" si="2"/>
        <v/>
      </c>
    </row>
    <row r="18" spans="1:41" ht="18" customHeight="1">
      <c r="A18" s="153">
        <v>7</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c r="AO18" s="220" t="str">
        <f t="shared" si="2"/>
        <v/>
      </c>
    </row>
    <row r="19" spans="1:41" ht="18" customHeight="1">
      <c r="A19" s="153">
        <v>8</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c r="AO19" s="220" t="str">
        <f t="shared" si="2"/>
        <v/>
      </c>
    </row>
    <row r="20" spans="1:41" ht="18" customHeight="1">
      <c r="A20" s="153">
        <v>9</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c r="AO20" s="220" t="str">
        <f t="shared" si="2"/>
        <v/>
      </c>
    </row>
    <row r="21" spans="1:41" ht="18" customHeight="1">
      <c r="A21" s="153">
        <v>10</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c r="AO21" s="220" t="str">
        <f t="shared" si="2"/>
        <v/>
      </c>
    </row>
    <row r="22" spans="1:41" ht="18" customHeight="1">
      <c r="A22" s="153">
        <v>11</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c r="AO22" s="220" t="str">
        <f t="shared" si="2"/>
        <v/>
      </c>
    </row>
    <row r="23" spans="1:41" ht="18" customHeight="1">
      <c r="A23" s="153">
        <v>12</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c r="AO23" s="220" t="str">
        <f t="shared" si="2"/>
        <v/>
      </c>
    </row>
    <row r="24" spans="1:41" ht="18" customHeight="1">
      <c r="A24" s="153">
        <v>13</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c r="AO24" s="220" t="str">
        <f t="shared" si="2"/>
        <v/>
      </c>
    </row>
    <row r="25" spans="1:41" ht="18" customHeight="1">
      <c r="A25" s="153">
        <v>14</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c r="AO25" s="220" t="str">
        <f t="shared" si="2"/>
        <v/>
      </c>
    </row>
    <row r="26" spans="1:41" ht="18" customHeight="1">
      <c r="A26" s="153">
        <v>15</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c r="AO26" s="220" t="str">
        <f t="shared" si="2"/>
        <v/>
      </c>
    </row>
    <row r="27" spans="1:41" ht="18" customHeight="1">
      <c r="A27" s="153">
        <v>16</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c r="AO27" s="220" t="str">
        <f t="shared" si="2"/>
        <v/>
      </c>
    </row>
    <row r="28" spans="1:41" ht="18" customHeight="1">
      <c r="A28" s="153">
        <v>17</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c r="AO28" s="220" t="str">
        <f t="shared" si="2"/>
        <v/>
      </c>
    </row>
    <row r="29" spans="1:41" ht="18" customHeight="1">
      <c r="A29" s="153">
        <v>18</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c r="AO29" s="220" t="str">
        <f t="shared" si="2"/>
        <v/>
      </c>
    </row>
    <row r="30" spans="1:41" ht="18" customHeight="1">
      <c r="A30" s="153">
        <v>19</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c r="AO30" s="220" t="str">
        <f t="shared" si="2"/>
        <v/>
      </c>
    </row>
    <row r="31" spans="1:41" ht="18" customHeight="1">
      <c r="A31" s="153">
        <v>20</v>
      </c>
      <c r="B31" s="228"/>
      <c r="C31" s="174"/>
      <c r="D31" s="229"/>
      <c r="E31" s="230"/>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214">
        <f t="shared" si="0"/>
        <v>0</v>
      </c>
      <c r="AL31" s="216">
        <f t="shared" si="1"/>
        <v>0</v>
      </c>
      <c r="AM31" s="227"/>
      <c r="AN31" s="227"/>
      <c r="AO31" s="220" t="str">
        <f t="shared" si="2"/>
        <v/>
      </c>
    </row>
    <row r="32" spans="1:41" ht="18" customHeight="1">
      <c r="A32" s="154" t="s">
        <v>120</v>
      </c>
      <c r="B32" s="155"/>
      <c r="C32" s="155"/>
      <c r="D32" s="155"/>
      <c r="E32" s="155"/>
      <c r="F32" s="198">
        <f t="shared" ref="F32:AJ32" si="3">+SUM(F12:F31)</f>
        <v>0</v>
      </c>
      <c r="G32" s="198">
        <f t="shared" si="3"/>
        <v>0</v>
      </c>
      <c r="H32" s="198">
        <f t="shared" si="3"/>
        <v>0</v>
      </c>
      <c r="I32" s="198">
        <f t="shared" si="3"/>
        <v>0</v>
      </c>
      <c r="J32" s="198">
        <f t="shared" si="3"/>
        <v>0</v>
      </c>
      <c r="K32" s="198">
        <f t="shared" si="3"/>
        <v>0</v>
      </c>
      <c r="L32" s="198">
        <f t="shared" si="3"/>
        <v>0</v>
      </c>
      <c r="M32" s="198">
        <f t="shared" si="3"/>
        <v>0</v>
      </c>
      <c r="N32" s="198">
        <f t="shared" si="3"/>
        <v>0</v>
      </c>
      <c r="O32" s="198">
        <f t="shared" si="3"/>
        <v>0</v>
      </c>
      <c r="P32" s="198">
        <f t="shared" si="3"/>
        <v>0</v>
      </c>
      <c r="Q32" s="198">
        <f t="shared" si="3"/>
        <v>0</v>
      </c>
      <c r="R32" s="198">
        <f t="shared" si="3"/>
        <v>0</v>
      </c>
      <c r="S32" s="198">
        <f t="shared" si="3"/>
        <v>0</v>
      </c>
      <c r="T32" s="198">
        <f t="shared" si="3"/>
        <v>0</v>
      </c>
      <c r="U32" s="198">
        <f t="shared" si="3"/>
        <v>0</v>
      </c>
      <c r="V32" s="198">
        <f t="shared" si="3"/>
        <v>0</v>
      </c>
      <c r="W32" s="198">
        <f t="shared" si="3"/>
        <v>0</v>
      </c>
      <c r="X32" s="198">
        <f t="shared" si="3"/>
        <v>0</v>
      </c>
      <c r="Y32" s="198">
        <f t="shared" si="3"/>
        <v>0</v>
      </c>
      <c r="Z32" s="198">
        <f t="shared" si="3"/>
        <v>0</v>
      </c>
      <c r="AA32" s="198">
        <f t="shared" si="3"/>
        <v>0</v>
      </c>
      <c r="AB32" s="198">
        <f t="shared" si="3"/>
        <v>0</v>
      </c>
      <c r="AC32" s="198">
        <f t="shared" si="3"/>
        <v>0</v>
      </c>
      <c r="AD32" s="198">
        <f t="shared" si="3"/>
        <v>0</v>
      </c>
      <c r="AE32" s="198">
        <f t="shared" si="3"/>
        <v>0</v>
      </c>
      <c r="AF32" s="198">
        <f t="shared" si="3"/>
        <v>0</v>
      </c>
      <c r="AG32" s="198">
        <f t="shared" si="3"/>
        <v>0</v>
      </c>
      <c r="AH32" s="198">
        <f t="shared" si="3"/>
        <v>0</v>
      </c>
      <c r="AI32" s="198">
        <f t="shared" si="3"/>
        <v>0</v>
      </c>
      <c r="AJ32" s="198">
        <f t="shared" si="3"/>
        <v>0</v>
      </c>
      <c r="AK32" s="214">
        <f t="shared" si="0"/>
        <v>0</v>
      </c>
      <c r="AL32" s="216">
        <f t="shared" si="1"/>
        <v>0</v>
      </c>
      <c r="AM32" s="152"/>
      <c r="AN32" s="152"/>
    </row>
    <row r="33" spans="1:40" ht="18" customHeight="1">
      <c r="A33" s="155" t="s">
        <v>142</v>
      </c>
      <c r="B33" s="155"/>
      <c r="C33" s="155"/>
      <c r="D33" s="155"/>
      <c r="E33" s="188"/>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8"/>
      <c r="AL33" s="217"/>
      <c r="AM33" s="152"/>
      <c r="AN33" s="152"/>
    </row>
    <row r="34" spans="1:40"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0"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0" ht="21" customHeight="1">
      <c r="A36" s="158" t="s">
        <v>226</v>
      </c>
      <c r="B36" s="145"/>
      <c r="C36" s="159"/>
      <c r="D36" s="159"/>
      <c r="E36" s="159"/>
      <c r="F36" s="15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9"/>
      <c r="AM36" s="159"/>
      <c r="AN36" s="150"/>
    </row>
    <row r="37" spans="1:40" ht="24.95" customHeight="1">
      <c r="A37" s="150"/>
      <c r="B37" s="156"/>
      <c r="C37" s="175" t="str">
        <f>IF(VLOOKUP($AK$1,選択肢!$A$1:$J$32,C42,FALSE)=0,"-",VLOOKUP($AK$1,選択肢!$A$1:$J$32,C42,FALSE))</f>
        <v>管理者</v>
      </c>
      <c r="D37" s="180"/>
      <c r="E37" s="166" t="str">
        <f>IF(VLOOKUP($AK$1,選択肢!$A$1:$J$32,E42,FALSE)=0,"-",VLOOKUP($AK$1,選択肢!$A$1:$J$32,E42,FALSE))</f>
        <v>児童発達支援管理責任者</v>
      </c>
      <c r="F37" s="166"/>
      <c r="G37" s="166"/>
      <c r="H37" s="166"/>
      <c r="I37" s="175" t="str">
        <f>IF(VLOOKUP($AK$1,選択肢!$A$1:$J$32,I42,FALSE)=0,"-",VLOOKUP($AK$1,選択肢!$A$1:$J$32,I42,FALSE))</f>
        <v>嘱託医</v>
      </c>
      <c r="J37" s="180"/>
      <c r="K37" s="180"/>
      <c r="L37" s="180"/>
      <c r="M37" s="180"/>
      <c r="N37" s="181"/>
      <c r="O37" s="175" t="str">
        <f>IF(VLOOKUP($AK$1,選択肢!$A$1:$J$32,O42,FALSE)=0,"-",VLOOKUP($AK$1,選択肢!$A$1:$J$32,O42,FALSE))</f>
        <v>看護職員</v>
      </c>
      <c r="P37" s="180"/>
      <c r="Q37" s="180"/>
      <c r="R37" s="180"/>
      <c r="S37" s="180"/>
      <c r="T37" s="181"/>
      <c r="U37" s="175" t="str">
        <f>IF(VLOOKUP($AK$1,選択肢!$A$1:$J$32,U42,FALSE)=0,"-",VLOOKUP($AK$1,選択肢!$A$1:$J$32,U42,FALSE))</f>
        <v>児童指導員</v>
      </c>
      <c r="V37" s="180"/>
      <c r="W37" s="180"/>
      <c r="X37" s="180"/>
      <c r="Y37" s="180"/>
      <c r="Z37" s="181"/>
      <c r="AA37" s="175" t="str">
        <f>IF(VLOOKUP($AK$1,選択肢!$A$1:$J$32,AA42,FALSE)=0,"-",VLOOKUP($AK$1,選択肢!$A$1:$J$32,AA42,FALSE))</f>
        <v>保育士</v>
      </c>
      <c r="AB37" s="180"/>
      <c r="AC37" s="180"/>
      <c r="AD37" s="180"/>
      <c r="AE37" s="180"/>
      <c r="AF37" s="181"/>
      <c r="AG37" s="166" t="str">
        <f>IF(VLOOKUP($AK$1,選択肢!$A$1:$J$32,AG42,FALSE)=0,"-",VLOOKUP($AK$1,選択肢!$A$1:$J$32,AG42,FALSE))</f>
        <v>機能訓練担当職員</v>
      </c>
      <c r="AH37" s="166"/>
      <c r="AI37" s="166"/>
      <c r="AJ37" s="166"/>
      <c r="AK37" s="166"/>
      <c r="AL37" s="166" t="str">
        <f>IF(VLOOKUP($AK$1,選択肢!$A$1:$J$32,AL42,FALSE)=0,"-",VLOOKUP($AK$1,選択肢!$A$1:$J$32,AL42,FALSE))</f>
        <v>その他職員</v>
      </c>
      <c r="AM37" s="166"/>
      <c r="AN37" s="150"/>
    </row>
    <row r="38" spans="1:40" ht="18" customHeight="1">
      <c r="A38" s="150"/>
      <c r="B38" s="156"/>
      <c r="C38" s="154" t="s">
        <v>190</v>
      </c>
      <c r="D38" s="154" t="s">
        <v>191</v>
      </c>
      <c r="E38" s="165" t="s">
        <v>190</v>
      </c>
      <c r="F38" s="165" t="s">
        <v>191</v>
      </c>
      <c r="G38" s="165"/>
      <c r="H38" s="165"/>
      <c r="I38" s="154" t="s">
        <v>190</v>
      </c>
      <c r="J38" s="155"/>
      <c r="K38" s="188"/>
      <c r="L38" s="154" t="s">
        <v>191</v>
      </c>
      <c r="M38" s="155"/>
      <c r="N38" s="188"/>
      <c r="O38" s="154" t="s">
        <v>190</v>
      </c>
      <c r="P38" s="155"/>
      <c r="Q38" s="188"/>
      <c r="R38" s="154" t="s">
        <v>191</v>
      </c>
      <c r="S38" s="155"/>
      <c r="T38" s="188"/>
      <c r="U38" s="154" t="s">
        <v>190</v>
      </c>
      <c r="V38" s="155"/>
      <c r="W38" s="188"/>
      <c r="X38" s="154" t="s">
        <v>191</v>
      </c>
      <c r="Y38" s="155"/>
      <c r="Z38" s="188"/>
      <c r="AA38" s="154" t="s">
        <v>190</v>
      </c>
      <c r="AB38" s="155"/>
      <c r="AC38" s="188"/>
      <c r="AD38" s="154" t="s">
        <v>191</v>
      </c>
      <c r="AE38" s="155"/>
      <c r="AF38" s="188"/>
      <c r="AG38" s="154" t="s">
        <v>190</v>
      </c>
      <c r="AH38" s="155"/>
      <c r="AI38" s="188"/>
      <c r="AJ38" s="154" t="s">
        <v>191</v>
      </c>
      <c r="AK38" s="188"/>
      <c r="AL38" s="165" t="s">
        <v>48</v>
      </c>
      <c r="AM38" s="165" t="s">
        <v>203</v>
      </c>
      <c r="AN38" s="150"/>
    </row>
    <row r="39" spans="1:40" ht="18" customHeight="1">
      <c r="A39" s="150"/>
      <c r="B39" s="165" t="s">
        <v>192</v>
      </c>
      <c r="C39" s="165">
        <f>COUNTIFS($AO$12:$AO$31,C$37,$C$12:$C$31,"A",$E$12:$E$31,"*")</f>
        <v>1</v>
      </c>
      <c r="D39" s="165">
        <f>COUNTIFS($AO$12:$AO$31,C$37,$C$12:$C$31,"B",$E$12:$E$31,"*")</f>
        <v>0</v>
      </c>
      <c r="E39" s="165">
        <f>COUNTIFS($AO$12:$AO$31,E$37,$C$12:$C$31,"A",$E$12:$E$31,"*")</f>
        <v>0</v>
      </c>
      <c r="F39" s="154">
        <f>COUNTIFS($AO$12:$AO$31,E$37,$C$12:$C$31,"B",$E$12:$E$31,"*")</f>
        <v>1</v>
      </c>
      <c r="G39" s="155"/>
      <c r="H39" s="188"/>
      <c r="I39" s="154">
        <f>COUNTIFS($AO$12:$AO$31,I$37,$C$12:$C$31,"A",$E$12:$E$31,"*")</f>
        <v>0</v>
      </c>
      <c r="J39" s="155"/>
      <c r="K39" s="188"/>
      <c r="L39" s="154">
        <f>COUNTIFS($AO$12:$AO$31,I$37,$C$12:$C$31,"B",$E$12:$E$31,"*")</f>
        <v>0</v>
      </c>
      <c r="M39" s="155"/>
      <c r="N39" s="188"/>
      <c r="O39" s="154">
        <f>COUNTIFS($AO$12:$AO$31,O$37,$C$12:$C$31,"A",$E$12:$E$31,"*")</f>
        <v>0</v>
      </c>
      <c r="P39" s="155"/>
      <c r="Q39" s="188"/>
      <c r="R39" s="154">
        <f>COUNTIFS($AO$12:$AO$31,O$37,$C$12:$C$31,"B",$E$12:$E$31,"*")</f>
        <v>0</v>
      </c>
      <c r="S39" s="155"/>
      <c r="T39" s="188"/>
      <c r="U39" s="154">
        <f>COUNTIFS($AO$12:$AO$31,U$37,$C$12:$C$31,"A",$E$12:$E$31,"*")</f>
        <v>0</v>
      </c>
      <c r="V39" s="155"/>
      <c r="W39" s="188"/>
      <c r="X39" s="154">
        <f>COUNTIFS($AO$12:$AO$31,U$37,$C$12:$C$31,"B",$E$12:$E$31,"*")</f>
        <v>0</v>
      </c>
      <c r="Y39" s="155"/>
      <c r="Z39" s="188"/>
      <c r="AA39" s="154">
        <f>COUNTIFS($AO$12:$AO$31,AA$37,$C$12:$C$31,"A",$E$12:$E$31,"*")</f>
        <v>0</v>
      </c>
      <c r="AB39" s="155"/>
      <c r="AC39" s="188"/>
      <c r="AD39" s="154">
        <f>COUNTIFS($AO$12:$AO$31,AA$37,$C$12:$C$31,"B",$E$12:$E$31,"*")</f>
        <v>0</v>
      </c>
      <c r="AE39" s="155"/>
      <c r="AF39" s="188"/>
      <c r="AG39" s="154">
        <f>COUNTIFS($AO$12:$AO$31,AG$37,$C$12:$C$31,"A",$E$12:$E$31,"*")</f>
        <v>0</v>
      </c>
      <c r="AH39" s="155"/>
      <c r="AI39" s="188"/>
      <c r="AJ39" s="154">
        <f>COUNTIFS($AO$12:$AO$31,AG$37,$C$12:$C$31,"B",$E$12:$E$31,"*")</f>
        <v>0</v>
      </c>
      <c r="AK39" s="188"/>
      <c r="AL39" s="165">
        <f>COUNTIFS($AO$12:$AO$31,AL$37,$C$12:$C$31,"A",$E$12:$E$31,"*")</f>
        <v>0</v>
      </c>
      <c r="AM39" s="165">
        <f>COUNTIFS($AO$12:$AO$31,AL$37,$C$12:$C$31,"B",$E$12:$E$31,"*")</f>
        <v>1</v>
      </c>
      <c r="AN39" s="150"/>
    </row>
    <row r="40" spans="1:40" ht="18" customHeight="1">
      <c r="A40" s="150"/>
      <c r="B40" s="166" t="s">
        <v>193</v>
      </c>
      <c r="C40" s="165">
        <f>COUNTIFS($AO$12:$AO$31,C$37,$C$12:$C$31,"C",$E$12:$E$31,"*")</f>
        <v>0</v>
      </c>
      <c r="D40" s="165">
        <f>COUNTIFS($AO$12:$AO$31,C$37,$C$12:$C$31,"D",$E$12:$E$31,"*")</f>
        <v>0</v>
      </c>
      <c r="E40" s="165">
        <f>COUNTIFS($AO$12:$AO$31,E$37,$C$12:$C$31,"C",$E$12:$E$31,"*")</f>
        <v>0</v>
      </c>
      <c r="F40" s="154">
        <f>COUNTIFS($AO$12:$AO$31,E$37,$C$12:$C$31,"D",$E$12:$E$31,"*")</f>
        <v>0</v>
      </c>
      <c r="G40" s="155"/>
      <c r="H40" s="188"/>
      <c r="I40" s="154">
        <f>COUNTIFS($AO$12:$AO$31,I$37,$C$12:$C$31,"C",$E$12:$E$31,"*")</f>
        <v>1</v>
      </c>
      <c r="J40" s="155"/>
      <c r="K40" s="188"/>
      <c r="L40" s="154">
        <f>COUNTIFS($AO$12:$AO$31,I$37,$C$12:$C$31,"D",$E$12:$E$31,"*")</f>
        <v>0</v>
      </c>
      <c r="M40" s="155"/>
      <c r="N40" s="188"/>
      <c r="O40" s="154">
        <f>COUNTIFS($AO$12:$AO$31,O$37,$C$12:$C$31,"C",$E$12:$E$31,"*")</f>
        <v>0</v>
      </c>
      <c r="P40" s="155"/>
      <c r="Q40" s="188"/>
      <c r="R40" s="154">
        <f>COUNTIFS($AO$12:$AO$31,O$37,$C$12:$C$31,"D",$E$12:$E$31,"*")</f>
        <v>0</v>
      </c>
      <c r="S40" s="155"/>
      <c r="T40" s="188"/>
      <c r="U40" s="154">
        <f>COUNTIFS($AO$12:$AO$31,U$37,$C$12:$C$31,"C",$E$12:$E$31,"*")</f>
        <v>0</v>
      </c>
      <c r="V40" s="155"/>
      <c r="W40" s="188"/>
      <c r="X40" s="154">
        <f>COUNTIFS($AO$12:$AO$31,U$37,$C$12:$C$31,"D",$E$12:$E$31,"*")</f>
        <v>1</v>
      </c>
      <c r="Y40" s="155"/>
      <c r="Z40" s="188"/>
      <c r="AA40" s="154">
        <f>COUNTIFS($AO$12:$AO$31,AA$37,$C$12:$C$31,"C",$E$12:$E$31,"*")</f>
        <v>0</v>
      </c>
      <c r="AB40" s="155"/>
      <c r="AC40" s="188"/>
      <c r="AD40" s="154">
        <f>COUNTIFS($AO$12:$AO$31,AA$37,$C$12:$C$31,"D",$E$12:$E$31,"*")</f>
        <v>0</v>
      </c>
      <c r="AE40" s="155"/>
      <c r="AF40" s="188"/>
      <c r="AG40" s="154">
        <f>COUNTIFS($AO$12:$AO$31,AG$37,$C$12:$C$31,"C",$E$12:$E$31,"*")</f>
        <v>0</v>
      </c>
      <c r="AH40" s="155"/>
      <c r="AI40" s="188"/>
      <c r="AJ40" s="154">
        <f>COUNTIFS($AO$12:$AO$31,AG$37,$C$12:$C$31,"D",$E$12:$E$31,"*")</f>
        <v>0</v>
      </c>
      <c r="AK40" s="188"/>
      <c r="AL40" s="165">
        <f>COUNTIFS($AO$12:$AO$31,AL$37,$C$12:$C$31,"C",$E$12:$E$31,"*")</f>
        <v>0</v>
      </c>
      <c r="AM40" s="165">
        <f>COUNTIFS($AO$12:$AO$31,AL$37,$C$12:$C$31,"D",$E$12:$E$31,"*")</f>
        <v>0</v>
      </c>
      <c r="AN40" s="150"/>
    </row>
    <row r="41" spans="1:40" ht="24.95" customHeight="1">
      <c r="A41" s="150"/>
      <c r="B41" s="166" t="s">
        <v>194</v>
      </c>
      <c r="C41" s="175" t="str">
        <f>IF($AK$3="４週",SUMIFS($AK$12:$AK$31,$AO$12:$AO$31,C37)/4/$AH$6,IF($AK$3="歴月",SUMIFS($AK$12:$AK$31,$AO$12:$AO$31,C37)/$AL$6,"記載する期間を選択してください"))</f>
        <v>記載する期間を選択してください</v>
      </c>
      <c r="D41" s="181"/>
      <c r="E41" s="175" t="str">
        <f>IF($AK$3="４週",SUMIFS($AK$12:$AK$31,$AO$12:$AO$31,E37)/4/$AH$6,IF($AK$3="歴月",SUMIFS($AK$12:$AK$31,$AO$12:$AO$31,E37)/$AL$6,"記載する期間を選択してください"))</f>
        <v>記載する期間を選択してください</v>
      </c>
      <c r="F41" s="180"/>
      <c r="G41" s="180"/>
      <c r="H41" s="181"/>
      <c r="I41" s="175" t="str">
        <f>IF($AK$3="４週",SUMIFS($AK$12:$AK$31,$AO$12:$AO$31,I37)/4/$AH$6,IF($AK$3="歴月",SUMIFS($AK$12:$AK$31,$AO$12:$AO$31,I37)/$AL$6,"記載する期間を選択してください"))</f>
        <v>記載する期間を選択してください</v>
      </c>
      <c r="J41" s="180"/>
      <c r="K41" s="180"/>
      <c r="L41" s="180"/>
      <c r="M41" s="180"/>
      <c r="N41" s="181"/>
      <c r="O41" s="175" t="str">
        <f>IF($AK$3="４週",SUMIFS($AK$12:$AK$31,$AO$12:$AO$31,O37)/4/$AH$6,IF($AK$3="歴月",SUMIFS($AK$12:$AK$31,$AO$12:$AO$31,O37)/$AL$6,"記載する期間を選択してください"))</f>
        <v>記載する期間を選択してください</v>
      </c>
      <c r="P41" s="180"/>
      <c r="Q41" s="180"/>
      <c r="R41" s="180"/>
      <c r="S41" s="180"/>
      <c r="T41" s="181"/>
      <c r="U41" s="175" t="str">
        <f>IF($AK$3="４週",SUMIFS($AK$12:$AK$31,$AO$12:$AO$31,U37)/4/$AH$6,IF($AK$3="歴月",SUMIFS($AK$12:$AK$31,$AO$12:$AO$31,U37)/$AL$6,"記載する期間を選択してください"))</f>
        <v>記載する期間を選択してください</v>
      </c>
      <c r="V41" s="180"/>
      <c r="W41" s="180"/>
      <c r="X41" s="180"/>
      <c r="Y41" s="180"/>
      <c r="Z41" s="181"/>
      <c r="AA41" s="175" t="str">
        <f>IF($AK$3="４週",SUMIFS($AK$12:$AK$31,$AO$12:$AO$31,AA37)/4/$AH$6,IF($AK$3="歴月",SUMIFS($AK$12:$AK$31,$AO$12:$AO$31,AA37)/$AL$6,"記載する期間を選択してください"))</f>
        <v>記載する期間を選択してください</v>
      </c>
      <c r="AB41" s="180"/>
      <c r="AC41" s="180"/>
      <c r="AD41" s="180"/>
      <c r="AE41" s="180"/>
      <c r="AF41" s="181"/>
      <c r="AG41" s="175" t="str">
        <f>IF($AK$3="４週",SUMIFS($AK$12:$AK$31,$AO$12:$AO$31,AG37)/4/$AH$6,IF($AK$3="歴月",SUMIFS($AK$12:$AK$31,$AO$12:$AO$31,AG37)/$AL$6,"記載する期間を選択してください"))</f>
        <v>記載する期間を選択してください</v>
      </c>
      <c r="AH41" s="180"/>
      <c r="AI41" s="180"/>
      <c r="AJ41" s="180"/>
      <c r="AK41" s="181"/>
      <c r="AL41" s="175" t="str">
        <f>IF($AK$3="４週",SUMIFS($AK$12:$AK$31,$AO$12:$AO$31,AL37)/4/$AH$6,IF($AK$3="歴月",SUMIFS($AK$12:$AK$31,$AO$12:$AO$31,AL37)/$AL$6,"記載する期間を選択してください"))</f>
        <v>記載する期間を選択してください</v>
      </c>
      <c r="AM41" s="181"/>
      <c r="AN41" s="150"/>
    </row>
    <row r="42" spans="1:40" ht="5.0999999999999996" customHeight="1">
      <c r="A42" s="150"/>
      <c r="B42" s="145"/>
      <c r="C42" s="176">
        <v>2</v>
      </c>
      <c r="D42" s="176"/>
      <c r="E42" s="176">
        <v>3</v>
      </c>
      <c r="F42" s="176"/>
      <c r="G42" s="176"/>
      <c r="H42" s="176"/>
      <c r="I42" s="176">
        <v>4</v>
      </c>
      <c r="J42" s="176"/>
      <c r="K42" s="176"/>
      <c r="L42" s="176"/>
      <c r="M42" s="176"/>
      <c r="N42" s="176"/>
      <c r="O42" s="176">
        <v>5</v>
      </c>
      <c r="P42" s="176"/>
      <c r="Q42" s="176"/>
      <c r="R42" s="176"/>
      <c r="S42" s="176"/>
      <c r="T42" s="176"/>
      <c r="U42" s="176">
        <v>6</v>
      </c>
      <c r="V42" s="176"/>
      <c r="W42" s="176"/>
      <c r="X42" s="176"/>
      <c r="Y42" s="176"/>
      <c r="Z42" s="176"/>
      <c r="AA42" s="176">
        <v>7</v>
      </c>
      <c r="AB42" s="176"/>
      <c r="AC42" s="176"/>
      <c r="AD42" s="176"/>
      <c r="AE42" s="176"/>
      <c r="AF42" s="176"/>
      <c r="AG42" s="176">
        <v>8</v>
      </c>
      <c r="AH42" s="176"/>
      <c r="AI42" s="176"/>
      <c r="AJ42" s="176"/>
      <c r="AK42" s="176"/>
      <c r="AL42" s="176">
        <v>9</v>
      </c>
      <c r="AM42" s="159"/>
      <c r="AN42" s="150"/>
    </row>
    <row r="43" spans="1:40" ht="15" customHeight="1">
      <c r="A43" s="148" t="s">
        <v>143</v>
      </c>
      <c r="B43" s="167"/>
      <c r="C43" s="167"/>
      <c r="D43" s="167"/>
      <c r="E43" s="167"/>
      <c r="F43" s="200"/>
      <c r="G43" s="167"/>
      <c r="H43" s="176"/>
      <c r="I43" s="176"/>
      <c r="J43" s="176"/>
      <c r="K43" s="176"/>
      <c r="L43" s="176"/>
      <c r="M43" s="176"/>
      <c r="N43" s="176"/>
      <c r="O43" s="176"/>
      <c r="P43" s="176"/>
      <c r="Q43" s="176"/>
      <c r="R43" s="176">
        <v>6</v>
      </c>
      <c r="S43" s="176"/>
      <c r="T43" s="176"/>
      <c r="U43" s="176"/>
      <c r="V43" s="176"/>
      <c r="W43" s="176"/>
      <c r="X43" s="176">
        <v>7</v>
      </c>
      <c r="Y43" s="176"/>
      <c r="Z43" s="176"/>
      <c r="AA43" s="176"/>
      <c r="AB43" s="176"/>
      <c r="AC43" s="176"/>
      <c r="AD43" s="176">
        <v>8</v>
      </c>
      <c r="AE43" s="176"/>
      <c r="AF43" s="176"/>
      <c r="AG43" s="209"/>
      <c r="AH43" s="209"/>
      <c r="AI43" s="209"/>
      <c r="AJ43" s="209">
        <v>9</v>
      </c>
      <c r="AK43" s="176"/>
      <c r="AL43" s="176"/>
      <c r="AM43" s="150"/>
    </row>
    <row r="44" spans="1:40" s="148" customFormat="1" ht="15" customHeight="1">
      <c r="A44" s="148" t="s">
        <v>49</v>
      </c>
      <c r="B44" s="157"/>
      <c r="C44" s="157"/>
      <c r="D44" s="157"/>
      <c r="E44" s="157"/>
      <c r="F44" s="157"/>
      <c r="G44" s="157"/>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40" s="148" customFormat="1" ht="15" customHeight="1">
      <c r="A45" s="148" t="s">
        <v>144</v>
      </c>
      <c r="B45" s="157"/>
      <c r="C45" s="157"/>
      <c r="D45" s="157"/>
      <c r="E45" s="157"/>
      <c r="F45" s="157"/>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40" s="148" customFormat="1" ht="15" customHeight="1">
      <c r="A46" s="157" t="s">
        <v>227</v>
      </c>
      <c r="C46" s="157"/>
      <c r="D46" s="157"/>
      <c r="E46" s="157"/>
      <c r="F46" s="157"/>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40" s="148" customFormat="1" ht="15" customHeight="1">
      <c r="A47" s="148" t="s">
        <v>38</v>
      </c>
      <c r="B47" s="157"/>
      <c r="C47" s="157"/>
      <c r="D47" s="157"/>
      <c r="E47" s="157"/>
      <c r="F47" s="157"/>
      <c r="G47" s="157"/>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40" s="148" customFormat="1" ht="15" customHeight="1">
      <c r="A48" s="148" t="s">
        <v>145</v>
      </c>
      <c r="B48" s="157"/>
      <c r="C48" s="157"/>
      <c r="D48" s="157"/>
      <c r="E48" s="157"/>
      <c r="F48" s="157"/>
      <c r="G48" s="157"/>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row>
    <row r="49" spans="1:7" ht="15" customHeight="1">
      <c r="A49" s="148" t="s">
        <v>146</v>
      </c>
      <c r="B49" s="168"/>
      <c r="C49" s="148"/>
      <c r="D49" s="148"/>
      <c r="E49" s="148"/>
      <c r="F49" s="148"/>
      <c r="G49" s="148"/>
    </row>
    <row r="50" spans="1:7" ht="15" customHeight="1">
      <c r="A50" s="148" t="s">
        <v>147</v>
      </c>
      <c r="B50" s="168"/>
      <c r="C50" s="148"/>
      <c r="D50" s="148"/>
      <c r="E50" s="148"/>
      <c r="F50" s="148"/>
      <c r="G50" s="148"/>
    </row>
    <row r="51" spans="1:7" ht="15" customHeight="1">
      <c r="A51" s="148"/>
      <c r="B51" s="165" t="s">
        <v>148</v>
      </c>
      <c r="C51" s="165" t="s">
        <v>149</v>
      </c>
      <c r="D51" s="165"/>
      <c r="E51" s="165"/>
      <c r="F51" s="148"/>
      <c r="G51" s="148"/>
    </row>
    <row r="52" spans="1:7" ht="15" customHeight="1">
      <c r="A52" s="148"/>
      <c r="B52" s="169" t="s">
        <v>150</v>
      </c>
      <c r="C52" s="177" t="s">
        <v>152</v>
      </c>
      <c r="D52" s="177"/>
      <c r="E52" s="177"/>
      <c r="F52" s="148"/>
      <c r="G52" s="148"/>
    </row>
    <row r="53" spans="1:7" ht="15" customHeight="1">
      <c r="A53" s="148"/>
      <c r="B53" s="169" t="s">
        <v>153</v>
      </c>
      <c r="C53" s="177" t="s">
        <v>154</v>
      </c>
      <c r="D53" s="177"/>
      <c r="E53" s="177"/>
      <c r="F53" s="148"/>
      <c r="G53" s="148"/>
    </row>
    <row r="54" spans="1:7" ht="15" customHeight="1">
      <c r="A54" s="148"/>
      <c r="B54" s="169" t="s">
        <v>155</v>
      </c>
      <c r="C54" s="177" t="s">
        <v>156</v>
      </c>
      <c r="D54" s="177"/>
      <c r="E54" s="177"/>
      <c r="F54" s="148"/>
      <c r="G54" s="148"/>
    </row>
    <row r="55" spans="1:7" ht="15" customHeight="1">
      <c r="A55" s="148"/>
      <c r="B55" s="169" t="s">
        <v>157</v>
      </c>
      <c r="C55" s="177" t="s">
        <v>159</v>
      </c>
      <c r="D55" s="177"/>
      <c r="E55" s="177"/>
      <c r="F55" s="148"/>
      <c r="G55" s="148"/>
    </row>
    <row r="56" spans="1:7" ht="15" customHeight="1">
      <c r="A56" s="148"/>
      <c r="B56" s="148" t="s">
        <v>160</v>
      </c>
      <c r="C56" s="148"/>
      <c r="D56" s="148"/>
      <c r="E56" s="148"/>
      <c r="F56" s="148"/>
      <c r="G56" s="148"/>
    </row>
    <row r="57" spans="1:7" ht="15" customHeight="1">
      <c r="A57" s="148"/>
      <c r="B57" s="148" t="s">
        <v>26</v>
      </c>
      <c r="C57" s="148"/>
      <c r="D57" s="148"/>
      <c r="E57" s="148"/>
      <c r="F57" s="148"/>
      <c r="G57" s="148"/>
    </row>
    <row r="58" spans="1:7" ht="15" customHeight="1">
      <c r="A58" s="148"/>
      <c r="B58" s="148" t="s">
        <v>161</v>
      </c>
      <c r="C58" s="148"/>
      <c r="D58" s="148"/>
      <c r="E58" s="148"/>
      <c r="F58" s="148"/>
      <c r="G58" s="148"/>
    </row>
    <row r="59" spans="1:7" ht="15" customHeight="1">
      <c r="A59" s="148" t="s">
        <v>162</v>
      </c>
      <c r="B59" s="168"/>
      <c r="C59" s="148"/>
      <c r="D59" s="148"/>
      <c r="E59" s="148"/>
      <c r="F59" s="148"/>
      <c r="G59" s="148"/>
    </row>
    <row r="60" spans="1:7" ht="15" customHeight="1">
      <c r="A60" s="148" t="s">
        <v>228</v>
      </c>
      <c r="B60" s="168"/>
      <c r="C60" s="148"/>
      <c r="D60" s="148"/>
      <c r="E60" s="148"/>
      <c r="F60" s="148"/>
      <c r="G60" s="148"/>
    </row>
    <row r="61" spans="1:7" ht="15" customHeight="1">
      <c r="A61" s="148" t="s">
        <v>163</v>
      </c>
      <c r="B61" s="168"/>
      <c r="C61" s="148"/>
      <c r="D61" s="148"/>
      <c r="E61" s="148"/>
      <c r="F61" s="148"/>
      <c r="G61" s="148"/>
    </row>
    <row r="62" spans="1:7" ht="15" customHeight="1">
      <c r="A62" s="148" t="s">
        <v>164</v>
      </c>
      <c r="B62" s="168"/>
      <c r="C62" s="148"/>
      <c r="D62" s="148"/>
      <c r="E62" s="148"/>
      <c r="F62" s="148"/>
      <c r="G62" s="148"/>
    </row>
    <row r="63" spans="1:7" ht="15" customHeight="1">
      <c r="A63" s="148" t="s">
        <v>165</v>
      </c>
      <c r="B63" s="168"/>
      <c r="C63" s="148"/>
      <c r="D63" s="148"/>
      <c r="E63" s="148"/>
      <c r="F63" s="148"/>
      <c r="G63" s="148"/>
    </row>
    <row r="64" spans="1:7" ht="15" customHeight="1">
      <c r="A64" s="148" t="s">
        <v>166</v>
      </c>
      <c r="B64" s="168"/>
      <c r="C64" s="148"/>
      <c r="D64" s="148"/>
      <c r="E64" s="148"/>
      <c r="F64" s="148"/>
      <c r="G64" s="148"/>
    </row>
    <row r="65" spans="1:7" ht="15" customHeight="1">
      <c r="A65" s="148"/>
      <c r="B65" s="148" t="s">
        <v>89</v>
      </c>
      <c r="C65" s="148"/>
      <c r="D65" s="148"/>
      <c r="E65" s="148"/>
      <c r="F65" s="148"/>
      <c r="G65" s="148"/>
    </row>
    <row r="66" spans="1:7" ht="15" customHeight="1">
      <c r="A66" s="148"/>
      <c r="B66" s="148" t="s">
        <v>168</v>
      </c>
      <c r="C66" s="148"/>
      <c r="D66" s="148"/>
      <c r="E66" s="148"/>
      <c r="F66" s="148"/>
      <c r="G66" s="148"/>
    </row>
    <row r="67" spans="1:7" ht="15" customHeight="1">
      <c r="A67" s="148" t="s">
        <v>116</v>
      </c>
      <c r="B67" s="168"/>
      <c r="C67" s="148"/>
      <c r="D67" s="148"/>
      <c r="E67" s="148"/>
      <c r="F67" s="148"/>
      <c r="G67" s="148"/>
    </row>
    <row r="68" spans="1:7" ht="15" customHeight="1">
      <c r="A68" s="148" t="s">
        <v>169</v>
      </c>
      <c r="B68" s="168"/>
      <c r="C68" s="148"/>
      <c r="D68" s="148"/>
      <c r="E68" s="148"/>
      <c r="F68" s="148"/>
      <c r="G68" s="148"/>
    </row>
    <row r="69" spans="1:7" ht="15" customHeight="1">
      <c r="A69" s="148" t="s">
        <v>170</v>
      </c>
      <c r="B69" s="168"/>
      <c r="C69" s="148"/>
      <c r="D69" s="148"/>
      <c r="E69" s="148"/>
      <c r="F69" s="148"/>
      <c r="G69" s="148"/>
    </row>
    <row r="70" spans="1:7" ht="15" customHeight="1">
      <c r="A70" s="148" t="s">
        <v>171</v>
      </c>
      <c r="B70" s="168"/>
      <c r="C70" s="148"/>
      <c r="D70" s="148"/>
      <c r="E70" s="148"/>
      <c r="F70" s="148"/>
      <c r="G70" s="148"/>
    </row>
    <row r="71" spans="1:7" ht="15" customHeight="1">
      <c r="A71" s="148" t="s">
        <v>172</v>
      </c>
      <c r="B71" s="168"/>
      <c r="C71" s="148"/>
      <c r="D71" s="148"/>
      <c r="E71" s="148"/>
      <c r="F71" s="148"/>
      <c r="G71" s="148"/>
    </row>
    <row r="72" spans="1:7" ht="15" customHeight="1">
      <c r="A72" s="148" t="s">
        <v>51</v>
      </c>
      <c r="B72" s="168"/>
      <c r="C72" s="148"/>
      <c r="D72" s="148"/>
      <c r="E72" s="148"/>
      <c r="F72" s="148"/>
      <c r="G72" s="148"/>
    </row>
    <row r="73" spans="1:7" ht="15" customHeight="1">
      <c r="A73" s="148" t="s">
        <v>173</v>
      </c>
      <c r="B73" s="168"/>
      <c r="C73" s="148"/>
      <c r="D73" s="148"/>
      <c r="E73" s="148"/>
      <c r="F73" s="148"/>
      <c r="G73" s="148"/>
    </row>
    <row r="74" spans="1:7" ht="15" customHeight="1">
      <c r="A74" s="148" t="s">
        <v>175</v>
      </c>
      <c r="B74" s="168"/>
      <c r="C74" s="148"/>
      <c r="D74" s="148"/>
      <c r="E74" s="148"/>
      <c r="F74" s="148"/>
      <c r="G74" s="148"/>
    </row>
  </sheetData>
  <mergeCells count="102">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1:E51"/>
    <mergeCell ref="C52:E52"/>
    <mergeCell ref="C53:E53"/>
    <mergeCell ref="C54:E54"/>
    <mergeCell ref="C55:E55"/>
    <mergeCell ref="A8:A11"/>
    <mergeCell ref="B8:B9"/>
    <mergeCell ref="C8:C11"/>
    <mergeCell ref="D8:D11"/>
    <mergeCell ref="E8:E11"/>
    <mergeCell ref="AK8:AK11"/>
    <mergeCell ref="AL8:AL11"/>
    <mergeCell ref="AM8:AN11"/>
    <mergeCell ref="B10:B11"/>
    <mergeCell ref="AM32:AN33"/>
  </mergeCells>
  <phoneticPr fontId="4"/>
  <dataValidations count="5">
    <dataValidation type="list" allowBlank="1" showDropDown="0" showInputMessage="1" showErrorMessage="1" sqref="C12:C31">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4:B31">
      <formula1>INDIRECT($AK$1)</formula1>
    </dataValidation>
    <dataValidation allowBlank="1" showDropDown="0" showInputMessage="1" showErrorMessage="0"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4"/>
  <dimension ref="A1:AO81"/>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4.3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230</v>
      </c>
      <c r="AL1" s="211"/>
      <c r="AM1" s="211"/>
      <c r="AN1" s="211"/>
    </row>
    <row r="2" spans="1:41"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1"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1"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1" ht="18" customHeight="1">
      <c r="A5" s="151"/>
      <c r="B5" s="151"/>
      <c r="C5" s="151"/>
      <c r="D5" s="151"/>
      <c r="E5" s="151"/>
      <c r="F5" s="151"/>
      <c r="G5" s="151"/>
      <c r="H5" s="151"/>
      <c r="I5" s="151"/>
      <c r="J5" s="151"/>
      <c r="K5" s="151"/>
      <c r="L5" s="151"/>
      <c r="M5" s="151"/>
      <c r="N5" s="151"/>
      <c r="O5" s="151"/>
      <c r="P5" s="151"/>
      <c r="Q5" s="151"/>
      <c r="R5" s="151"/>
      <c r="S5" s="151"/>
      <c r="T5" s="151"/>
      <c r="U5" s="151"/>
      <c r="V5" s="151"/>
      <c r="W5" s="151"/>
      <c r="Y5" s="205"/>
      <c r="Z5" s="205"/>
      <c r="AA5" s="205"/>
      <c r="AB5" s="150"/>
      <c r="AC5" s="205"/>
      <c r="AD5" s="205"/>
      <c r="AE5" s="205"/>
      <c r="AF5" s="150"/>
      <c r="AG5" s="150"/>
      <c r="AH5" s="150"/>
      <c r="AI5" s="206" t="s">
        <v>224</v>
      </c>
      <c r="AJ5" s="206"/>
      <c r="AK5" s="213"/>
      <c r="AL5" s="213"/>
      <c r="AM5" s="213"/>
      <c r="AN5" s="213"/>
    </row>
    <row r="6" spans="1:41" ht="18" customHeight="1">
      <c r="A6" s="151"/>
      <c r="B6" s="151"/>
      <c r="C6" s="151"/>
      <c r="D6" s="151"/>
      <c r="E6" s="151"/>
      <c r="F6" s="151"/>
      <c r="G6" s="151"/>
      <c r="H6" s="151"/>
      <c r="I6" s="151"/>
      <c r="J6" s="151"/>
      <c r="K6" s="151"/>
      <c r="L6" s="151"/>
      <c r="M6" s="151"/>
      <c r="N6" s="151"/>
      <c r="O6" s="151"/>
      <c r="P6" s="151"/>
      <c r="Q6" s="151"/>
      <c r="R6" s="151"/>
      <c r="S6" s="151"/>
      <c r="U6" s="151"/>
      <c r="V6" s="151"/>
      <c r="W6" s="151"/>
      <c r="Y6" s="205"/>
      <c r="Z6" s="205"/>
      <c r="AA6" s="205"/>
      <c r="AB6" s="150"/>
      <c r="AC6" s="205"/>
      <c r="AD6" s="205"/>
      <c r="AE6" s="205"/>
      <c r="AF6" s="205"/>
      <c r="AG6" s="208" t="s">
        <v>126</v>
      </c>
      <c r="AH6" s="210"/>
      <c r="AI6" s="210"/>
      <c r="AJ6" s="210"/>
      <c r="AK6" s="205" t="s">
        <v>127</v>
      </c>
      <c r="AL6" s="231"/>
      <c r="AM6" s="205" t="s">
        <v>128</v>
      </c>
      <c r="AN6" s="150"/>
    </row>
    <row r="7" spans="1:41" ht="9.9499999999999993" customHeight="1">
      <c r="A7" s="150"/>
      <c r="B7" s="156"/>
      <c r="C7" s="156"/>
      <c r="D7" s="156"/>
      <c r="E7" s="156"/>
      <c r="F7" s="156"/>
      <c r="G7" s="156"/>
      <c r="H7" s="156"/>
      <c r="I7" s="156"/>
      <c r="J7" s="156"/>
      <c r="K7" s="156"/>
      <c r="L7" s="156"/>
      <c r="M7" s="156"/>
      <c r="N7" s="156"/>
      <c r="O7" s="156"/>
      <c r="P7" s="156"/>
      <c r="Q7" s="156"/>
      <c r="R7" s="156"/>
      <c r="S7" s="156"/>
      <c r="T7" s="156"/>
      <c r="U7" s="156"/>
      <c r="V7" s="156"/>
      <c r="W7" s="156"/>
      <c r="X7" s="159"/>
      <c r="Y7" s="159"/>
      <c r="Z7" s="159"/>
      <c r="AA7" s="159"/>
      <c r="AB7" s="159"/>
      <c r="AC7" s="159"/>
      <c r="AD7" s="159"/>
      <c r="AE7" s="159"/>
      <c r="AF7" s="159"/>
      <c r="AG7" s="159"/>
      <c r="AH7" s="159"/>
      <c r="AI7" s="159"/>
      <c r="AJ7" s="159"/>
      <c r="AK7" s="159"/>
      <c r="AL7" s="159"/>
      <c r="AM7" s="150"/>
      <c r="AN7" s="150"/>
    </row>
    <row r="8" spans="1:41" ht="15" customHeight="1">
      <c r="A8" s="152" t="s">
        <v>129</v>
      </c>
      <c r="B8" s="160" t="s">
        <v>114</v>
      </c>
      <c r="C8" s="171" t="s">
        <v>130</v>
      </c>
      <c r="D8" s="165" t="s">
        <v>131</v>
      </c>
      <c r="E8" s="154" t="s">
        <v>133</v>
      </c>
      <c r="F8" s="194" t="s">
        <v>134</v>
      </c>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81" t="s">
        <v>135</v>
      </c>
      <c r="AL8" s="166" t="s">
        <v>136</v>
      </c>
      <c r="AM8" s="218" t="s">
        <v>2</v>
      </c>
      <c r="AN8" s="218"/>
    </row>
    <row r="9" spans="1:41" ht="15" customHeight="1">
      <c r="A9" s="152"/>
      <c r="B9" s="161"/>
      <c r="C9" s="172"/>
      <c r="D9" s="165"/>
      <c r="E9" s="154"/>
      <c r="F9" s="165" t="s">
        <v>137</v>
      </c>
      <c r="G9" s="165"/>
      <c r="H9" s="165"/>
      <c r="I9" s="165"/>
      <c r="J9" s="165"/>
      <c r="K9" s="165"/>
      <c r="L9" s="165"/>
      <c r="M9" s="165" t="s">
        <v>138</v>
      </c>
      <c r="N9" s="165"/>
      <c r="O9" s="165"/>
      <c r="P9" s="165"/>
      <c r="Q9" s="165"/>
      <c r="R9" s="165"/>
      <c r="S9" s="165"/>
      <c r="T9" s="165" t="s">
        <v>139</v>
      </c>
      <c r="U9" s="165"/>
      <c r="V9" s="165"/>
      <c r="W9" s="165"/>
      <c r="X9" s="165"/>
      <c r="Y9" s="165"/>
      <c r="Z9" s="165"/>
      <c r="AA9" s="165" t="s">
        <v>140</v>
      </c>
      <c r="AB9" s="165"/>
      <c r="AC9" s="165"/>
      <c r="AD9" s="165"/>
      <c r="AE9" s="165"/>
      <c r="AF9" s="165"/>
      <c r="AG9" s="165"/>
      <c r="AH9" s="165" t="s">
        <v>141</v>
      </c>
      <c r="AI9" s="165"/>
      <c r="AJ9" s="165"/>
      <c r="AK9" s="181"/>
      <c r="AL9" s="166"/>
      <c r="AM9" s="218"/>
      <c r="AN9" s="218"/>
    </row>
    <row r="10" spans="1:41" ht="15" customHeight="1">
      <c r="A10" s="152"/>
      <c r="B10" s="162" t="s">
        <v>179</v>
      </c>
      <c r="C10" s="172"/>
      <c r="D10" s="165"/>
      <c r="E10" s="154"/>
      <c r="F10" s="195">
        <f>DATE($M$2,$S$2,1)</f>
        <v>46143</v>
      </c>
      <c r="G10" s="195">
        <f>DATE($M$2,$S$2,2)</f>
        <v>46144</v>
      </c>
      <c r="H10" s="195">
        <f>DATE($M$2,$S$2,3)</f>
        <v>46145</v>
      </c>
      <c r="I10" s="195">
        <f>DATE($M$2,$S$2,4)</f>
        <v>46146</v>
      </c>
      <c r="J10" s="195">
        <f>DATE($M$2,$S$2,5)</f>
        <v>46147</v>
      </c>
      <c r="K10" s="195">
        <f>DATE($M$2,$S$2,6)</f>
        <v>46148</v>
      </c>
      <c r="L10" s="195">
        <f>DATE($M$2,$S$2,7)</f>
        <v>46149</v>
      </c>
      <c r="M10" s="195">
        <f>DATE($M$2,$S$2,8)</f>
        <v>46150</v>
      </c>
      <c r="N10" s="195">
        <f>DATE($M$2,$S$2,9)</f>
        <v>46151</v>
      </c>
      <c r="O10" s="195">
        <f>DATE($M$2,$S$2,10)</f>
        <v>46152</v>
      </c>
      <c r="P10" s="195">
        <f>DATE($M$2,$S$2,11)</f>
        <v>46153</v>
      </c>
      <c r="Q10" s="195">
        <f>DATE($M$2,$S$2,12)</f>
        <v>46154</v>
      </c>
      <c r="R10" s="195">
        <f>DATE($M$2,$S$2,13)</f>
        <v>46155</v>
      </c>
      <c r="S10" s="195">
        <f>DATE($M$2,$S$2,14)</f>
        <v>46156</v>
      </c>
      <c r="T10" s="195">
        <f>DATE($M$2,$S$2,15)</f>
        <v>46157</v>
      </c>
      <c r="U10" s="195">
        <f>DATE($M$2,$S$2,16)</f>
        <v>46158</v>
      </c>
      <c r="V10" s="195">
        <f>DATE($M$2,$S$2,17)</f>
        <v>46159</v>
      </c>
      <c r="W10" s="195">
        <f>DATE($M$2,$S$2,18)</f>
        <v>46160</v>
      </c>
      <c r="X10" s="195">
        <f>DATE($M$2,$S$2,19)</f>
        <v>46161</v>
      </c>
      <c r="Y10" s="195">
        <f>DATE($M$2,$S$2,20)</f>
        <v>46162</v>
      </c>
      <c r="Z10" s="195">
        <f>DATE($M$2,$S$2,21)</f>
        <v>46163</v>
      </c>
      <c r="AA10" s="195">
        <f>DATE($M$2,$S$2,22)</f>
        <v>46164</v>
      </c>
      <c r="AB10" s="195">
        <f>DATE($M$2,$S$2,23)</f>
        <v>46165</v>
      </c>
      <c r="AC10" s="195">
        <f>DATE($M$2,$S$2,24)</f>
        <v>46166</v>
      </c>
      <c r="AD10" s="195">
        <f>DATE($M$2,$S$2,25)</f>
        <v>46167</v>
      </c>
      <c r="AE10" s="195">
        <f>DATE($M$2,$S$2,26)</f>
        <v>46168</v>
      </c>
      <c r="AF10" s="195">
        <f>DATE($M$2,$S$2,27)</f>
        <v>46169</v>
      </c>
      <c r="AG10" s="195">
        <f>DATE($M$2,$S$2,28)</f>
        <v>46170</v>
      </c>
      <c r="AH10" s="195">
        <f>IF(DAY(EOMONTH(F10,0))&lt;29,"",DATE($M$2,$S$2,29))</f>
        <v>46171</v>
      </c>
      <c r="AI10" s="195">
        <f>IF(DAY(EOMONTH(F10,0))&lt;30,"",DATE($M$2,$S$2,30))</f>
        <v>46172</v>
      </c>
      <c r="AJ10" s="195">
        <f>IF(DAY(EOMONTH(F10,0))&lt;31,"",DATE($M$2,$S$2,31))</f>
        <v>46173</v>
      </c>
      <c r="AK10" s="181"/>
      <c r="AL10" s="166"/>
      <c r="AM10" s="218"/>
      <c r="AN10" s="218"/>
    </row>
    <row r="11" spans="1:41" ht="15" customHeight="1">
      <c r="A11" s="152"/>
      <c r="B11" s="163"/>
      <c r="C11" s="173"/>
      <c r="D11" s="165"/>
      <c r="E11" s="154"/>
      <c r="F11" s="196">
        <f>DATE($M$2,$S$2,1)</f>
        <v>46143</v>
      </c>
      <c r="G11" s="196">
        <f>DATE($M$2,$S$2,2)</f>
        <v>46144</v>
      </c>
      <c r="H11" s="196">
        <f>DATE($M$2,$S$2,3)</f>
        <v>46145</v>
      </c>
      <c r="I11" s="196">
        <f>DATE($M$2,$S$2,4)</f>
        <v>46146</v>
      </c>
      <c r="J11" s="196">
        <f>DATE($M$2,$S$2,5)</f>
        <v>46147</v>
      </c>
      <c r="K11" s="196">
        <f>DATE($M$2,$S$2,6)</f>
        <v>46148</v>
      </c>
      <c r="L11" s="196">
        <f>DATE($M$2,$S$2,7)</f>
        <v>46149</v>
      </c>
      <c r="M11" s="196">
        <f>DATE($M$2,$S$2,8)</f>
        <v>46150</v>
      </c>
      <c r="N11" s="196">
        <f>DATE($M$2,$S$2,9)</f>
        <v>46151</v>
      </c>
      <c r="O11" s="196">
        <f>DATE($M$2,$S$2,10)</f>
        <v>46152</v>
      </c>
      <c r="P11" s="196">
        <f>DATE($M$2,$S$2,11)</f>
        <v>46153</v>
      </c>
      <c r="Q11" s="196">
        <f>DATE($M$2,$S$2,12)</f>
        <v>46154</v>
      </c>
      <c r="R11" s="196">
        <f>DATE($M$2,$S$2,13)</f>
        <v>46155</v>
      </c>
      <c r="S11" s="196">
        <f>DATE($M$2,$S$2,14)</f>
        <v>46156</v>
      </c>
      <c r="T11" s="196">
        <f>DATE($M$2,$S$2,15)</f>
        <v>46157</v>
      </c>
      <c r="U11" s="196">
        <f>DATE($M$2,$S$2,16)</f>
        <v>46158</v>
      </c>
      <c r="V11" s="196">
        <f>DATE($M$2,$S$2,17)</f>
        <v>46159</v>
      </c>
      <c r="W11" s="196">
        <f>DATE($M$2,$S$2,18)</f>
        <v>46160</v>
      </c>
      <c r="X11" s="196">
        <f>DATE($M$2,$S$2,19)</f>
        <v>46161</v>
      </c>
      <c r="Y11" s="196">
        <f>DATE($M$2,$S$2,20)</f>
        <v>46162</v>
      </c>
      <c r="Z11" s="196">
        <f>DATE($M$2,$S$2,21)</f>
        <v>46163</v>
      </c>
      <c r="AA11" s="196">
        <f>DATE($M$2,$S$2,22)</f>
        <v>46164</v>
      </c>
      <c r="AB11" s="196">
        <f>DATE($M$2,$S$2,23)</f>
        <v>46165</v>
      </c>
      <c r="AC11" s="196">
        <f>DATE($M$2,$S$2,24)</f>
        <v>46166</v>
      </c>
      <c r="AD11" s="196">
        <f>DATE($M$2,$S$2,25)</f>
        <v>46167</v>
      </c>
      <c r="AE11" s="196">
        <f>DATE($M$2,$S$2,26)</f>
        <v>46168</v>
      </c>
      <c r="AF11" s="196">
        <f>DATE($M$2,$S$2,27)</f>
        <v>46169</v>
      </c>
      <c r="AG11" s="196">
        <f>DATE($M$2,$S$2,28)</f>
        <v>46170</v>
      </c>
      <c r="AH11" s="196">
        <f>IF(DAY(EOMONTH(F11,0))&lt;29,"",DATE($M$2,$S$2,29))</f>
        <v>46171</v>
      </c>
      <c r="AI11" s="196">
        <f>IF(DAY(EOMONTH(F11,0))&lt;30,"",DATE($M$2,$S$2,30))</f>
        <v>46172</v>
      </c>
      <c r="AJ11" s="196">
        <f>IF(DAY(EOMONTH(F11,0))&lt;31,"",DATE($M$2,$S$2,31))</f>
        <v>46173</v>
      </c>
      <c r="AK11" s="181"/>
      <c r="AL11" s="166"/>
      <c r="AM11" s="218"/>
      <c r="AN11" s="218"/>
    </row>
    <row r="12" spans="1:41" ht="18" customHeight="1">
      <c r="A12" s="153">
        <v>1</v>
      </c>
      <c r="B12" s="228" t="s">
        <v>180</v>
      </c>
      <c r="C12" s="174" t="s">
        <v>150</v>
      </c>
      <c r="D12" s="229"/>
      <c r="E12" s="230" t="s">
        <v>150</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ref="AK12:AK32" si="0">+SUM(F12:AJ12)</f>
        <v>0</v>
      </c>
      <c r="AL12" s="216">
        <f t="shared" ref="AL12:AL32" si="1">IF($AK$3="４週",AK12/4,AK12/(DAY(EOMONTH($F$10,0))/7))</f>
        <v>0</v>
      </c>
      <c r="AM12" s="227"/>
      <c r="AN12" s="227"/>
      <c r="AO12" s="220" t="str">
        <f t="shared" ref="AO12:AO31" si="2">IF(B12="","",IF(ISERROR(MATCH(B12,$C$38:$AM$38,0)),"その他職員",B12))</f>
        <v>管理者</v>
      </c>
    </row>
    <row r="13" spans="1:41" ht="18" customHeight="1">
      <c r="A13" s="153">
        <v>2</v>
      </c>
      <c r="B13" s="228" t="s">
        <v>225</v>
      </c>
      <c r="C13" s="174" t="s">
        <v>153</v>
      </c>
      <c r="D13" s="229"/>
      <c r="E13" s="230" t="s">
        <v>153</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c r="AO13" s="220" t="str">
        <f t="shared" si="2"/>
        <v>児童発達支援管理責任者</v>
      </c>
    </row>
    <row r="14" spans="1:41" ht="18" customHeight="1">
      <c r="A14" s="153">
        <v>3</v>
      </c>
      <c r="B14" s="228" t="s">
        <v>229</v>
      </c>
      <c r="C14" s="174" t="s">
        <v>155</v>
      </c>
      <c r="D14" s="229"/>
      <c r="E14" s="230" t="s">
        <v>155</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c r="AO14" s="220" t="str">
        <f t="shared" si="2"/>
        <v>嘱託医</v>
      </c>
    </row>
    <row r="15" spans="1:41" ht="18" customHeight="1">
      <c r="A15" s="153">
        <v>4</v>
      </c>
      <c r="B15" s="228" t="s">
        <v>56</v>
      </c>
      <c r="C15" s="174" t="s">
        <v>157</v>
      </c>
      <c r="D15" s="229"/>
      <c r="E15" s="230" t="s">
        <v>157</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c r="AO15" s="220" t="str">
        <f t="shared" si="2"/>
        <v>児童指導員</v>
      </c>
    </row>
    <row r="16" spans="1:41" ht="18" customHeight="1">
      <c r="A16" s="153">
        <v>5</v>
      </c>
      <c r="B16" s="228" t="s">
        <v>40</v>
      </c>
      <c r="C16" s="174" t="s">
        <v>153</v>
      </c>
      <c r="D16" s="229"/>
      <c r="E16" s="230" t="s">
        <v>184</v>
      </c>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c r="AO16" s="220" t="str">
        <f t="shared" si="2"/>
        <v>その他職員</v>
      </c>
    </row>
    <row r="17" spans="1:41" ht="18" customHeight="1">
      <c r="A17" s="153">
        <v>6</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c r="AO17" s="220" t="str">
        <f t="shared" si="2"/>
        <v/>
      </c>
    </row>
    <row r="18" spans="1:41" ht="18" customHeight="1">
      <c r="A18" s="153">
        <v>7</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c r="AO18" s="220" t="str">
        <f t="shared" si="2"/>
        <v/>
      </c>
    </row>
    <row r="19" spans="1:41" ht="18" customHeight="1">
      <c r="A19" s="153">
        <v>8</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c r="AO19" s="220" t="str">
        <f t="shared" si="2"/>
        <v/>
      </c>
    </row>
    <row r="20" spans="1:41" ht="18" customHeight="1">
      <c r="A20" s="153">
        <v>9</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c r="AO20" s="220" t="str">
        <f t="shared" si="2"/>
        <v/>
      </c>
    </row>
    <row r="21" spans="1:41" ht="18" customHeight="1">
      <c r="A21" s="153">
        <v>10</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c r="AO21" s="220" t="str">
        <f t="shared" si="2"/>
        <v/>
      </c>
    </row>
    <row r="22" spans="1:41" ht="18" customHeight="1">
      <c r="A22" s="153">
        <v>11</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c r="AO22" s="220" t="str">
        <f t="shared" si="2"/>
        <v/>
      </c>
    </row>
    <row r="23" spans="1:41" ht="18" customHeight="1">
      <c r="A23" s="153">
        <v>12</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c r="AO23" s="220" t="str">
        <f t="shared" si="2"/>
        <v/>
      </c>
    </row>
    <row r="24" spans="1:41" ht="18" customHeight="1">
      <c r="A24" s="153">
        <v>13</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c r="AO24" s="220" t="str">
        <f t="shared" si="2"/>
        <v/>
      </c>
    </row>
    <row r="25" spans="1:41" ht="18" customHeight="1">
      <c r="A25" s="153">
        <v>14</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c r="AO25" s="220" t="str">
        <f t="shared" si="2"/>
        <v/>
      </c>
    </row>
    <row r="26" spans="1:41" ht="18" customHeight="1">
      <c r="A26" s="153">
        <v>15</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c r="AO26" s="220" t="str">
        <f t="shared" si="2"/>
        <v/>
      </c>
    </row>
    <row r="27" spans="1:41" ht="18" customHeight="1">
      <c r="A27" s="153">
        <v>16</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c r="AO27" s="220" t="str">
        <f t="shared" si="2"/>
        <v/>
      </c>
    </row>
    <row r="28" spans="1:41" ht="18" customHeight="1">
      <c r="A28" s="153">
        <v>17</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c r="AO28" s="220" t="str">
        <f t="shared" si="2"/>
        <v/>
      </c>
    </row>
    <row r="29" spans="1:41" ht="18" customHeight="1">
      <c r="A29" s="153">
        <v>18</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c r="AO29" s="220" t="str">
        <f t="shared" si="2"/>
        <v/>
      </c>
    </row>
    <row r="30" spans="1:41" ht="18" customHeight="1">
      <c r="A30" s="153">
        <v>19</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c r="AO30" s="220" t="str">
        <f t="shared" si="2"/>
        <v/>
      </c>
    </row>
    <row r="31" spans="1:41" ht="18" customHeight="1">
      <c r="A31" s="153">
        <v>20</v>
      </c>
      <c r="B31" s="228"/>
      <c r="C31" s="174"/>
      <c r="D31" s="229"/>
      <c r="E31" s="230"/>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214">
        <f t="shared" si="0"/>
        <v>0</v>
      </c>
      <c r="AL31" s="216">
        <f t="shared" si="1"/>
        <v>0</v>
      </c>
      <c r="AM31" s="227"/>
      <c r="AN31" s="227"/>
      <c r="AO31" s="220" t="str">
        <f t="shared" si="2"/>
        <v/>
      </c>
    </row>
    <row r="32" spans="1:41" ht="18" customHeight="1">
      <c r="A32" s="154" t="s">
        <v>120</v>
      </c>
      <c r="B32" s="155"/>
      <c r="C32" s="155"/>
      <c r="D32" s="155"/>
      <c r="E32" s="155"/>
      <c r="F32" s="198">
        <f t="shared" ref="F32:AJ32" si="3">+SUM(F12:F31)</f>
        <v>0</v>
      </c>
      <c r="G32" s="198">
        <f t="shared" si="3"/>
        <v>0</v>
      </c>
      <c r="H32" s="198">
        <f t="shared" si="3"/>
        <v>0</v>
      </c>
      <c r="I32" s="198">
        <f t="shared" si="3"/>
        <v>0</v>
      </c>
      <c r="J32" s="198">
        <f t="shared" si="3"/>
        <v>0</v>
      </c>
      <c r="K32" s="198">
        <f t="shared" si="3"/>
        <v>0</v>
      </c>
      <c r="L32" s="198">
        <f t="shared" si="3"/>
        <v>0</v>
      </c>
      <c r="M32" s="198">
        <f t="shared" si="3"/>
        <v>0</v>
      </c>
      <c r="N32" s="198">
        <f t="shared" si="3"/>
        <v>0</v>
      </c>
      <c r="O32" s="198">
        <f t="shared" si="3"/>
        <v>0</v>
      </c>
      <c r="P32" s="198">
        <f t="shared" si="3"/>
        <v>0</v>
      </c>
      <c r="Q32" s="198">
        <f t="shared" si="3"/>
        <v>0</v>
      </c>
      <c r="R32" s="198">
        <f t="shared" si="3"/>
        <v>0</v>
      </c>
      <c r="S32" s="198">
        <f t="shared" si="3"/>
        <v>0</v>
      </c>
      <c r="T32" s="198">
        <f t="shared" si="3"/>
        <v>0</v>
      </c>
      <c r="U32" s="198">
        <f t="shared" si="3"/>
        <v>0</v>
      </c>
      <c r="V32" s="198">
        <f t="shared" si="3"/>
        <v>0</v>
      </c>
      <c r="W32" s="198">
        <f t="shared" si="3"/>
        <v>0</v>
      </c>
      <c r="X32" s="198">
        <f t="shared" si="3"/>
        <v>0</v>
      </c>
      <c r="Y32" s="198">
        <f t="shared" si="3"/>
        <v>0</v>
      </c>
      <c r="Z32" s="198">
        <f t="shared" si="3"/>
        <v>0</v>
      </c>
      <c r="AA32" s="198">
        <f t="shared" si="3"/>
        <v>0</v>
      </c>
      <c r="AB32" s="198">
        <f t="shared" si="3"/>
        <v>0</v>
      </c>
      <c r="AC32" s="198">
        <f t="shared" si="3"/>
        <v>0</v>
      </c>
      <c r="AD32" s="198">
        <f t="shared" si="3"/>
        <v>0</v>
      </c>
      <c r="AE32" s="198">
        <f t="shared" si="3"/>
        <v>0</v>
      </c>
      <c r="AF32" s="198">
        <f t="shared" si="3"/>
        <v>0</v>
      </c>
      <c r="AG32" s="198">
        <f t="shared" si="3"/>
        <v>0</v>
      </c>
      <c r="AH32" s="198">
        <f t="shared" si="3"/>
        <v>0</v>
      </c>
      <c r="AI32" s="198">
        <f t="shared" si="3"/>
        <v>0</v>
      </c>
      <c r="AJ32" s="198">
        <f t="shared" si="3"/>
        <v>0</v>
      </c>
      <c r="AK32" s="214">
        <f t="shared" si="0"/>
        <v>0</v>
      </c>
      <c r="AL32" s="216">
        <f t="shared" si="1"/>
        <v>0</v>
      </c>
      <c r="AM32" s="152"/>
      <c r="AN32" s="152"/>
      <c r="AO32" s="220"/>
    </row>
    <row r="33" spans="1:41" ht="18" customHeight="1">
      <c r="A33" s="155" t="s">
        <v>142</v>
      </c>
      <c r="B33" s="155"/>
      <c r="C33" s="155"/>
      <c r="D33" s="155"/>
      <c r="E33" s="188"/>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8"/>
      <c r="AL33" s="217"/>
      <c r="AM33" s="152"/>
      <c r="AN33" s="152"/>
      <c r="AO33" s="220"/>
    </row>
    <row r="34" spans="1:41"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1"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1" ht="15" customHeight="1">
      <c r="A36" s="156"/>
      <c r="B36" s="156"/>
      <c r="C36" s="156"/>
      <c r="D36" s="156"/>
      <c r="E36" s="156"/>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56"/>
      <c r="AL36" s="156"/>
      <c r="AM36" s="150"/>
    </row>
    <row r="37" spans="1:41" ht="21" customHeight="1">
      <c r="A37" s="158" t="s">
        <v>188</v>
      </c>
      <c r="B37" s="145"/>
      <c r="C37" s="159"/>
      <c r="D37" s="159"/>
      <c r="E37" s="159"/>
      <c r="F37" s="159"/>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9"/>
      <c r="AM37" s="159"/>
      <c r="AN37" s="150"/>
    </row>
    <row r="38" spans="1:41" ht="24.95" customHeight="1">
      <c r="A38" s="150"/>
      <c r="B38" s="156"/>
      <c r="C38" s="175" t="str">
        <f>IF(VLOOKUP($AK$1,選択肢!$A$1:$J$32,C43,FALSE)=0,"-",VLOOKUP($AK$1,選択肢!$A$1:$J$32,C43,FALSE))</f>
        <v>管理者</v>
      </c>
      <c r="D38" s="180"/>
      <c r="E38" s="166" t="str">
        <f>IF(VLOOKUP($AK$1,選択肢!$A$1:$J$32,E43,FALSE)=0,"-",VLOOKUP($AK$1,選択肢!$A$1:$J$32,E43,FALSE))</f>
        <v>児童発達支援管理責任者</v>
      </c>
      <c r="F38" s="166"/>
      <c r="G38" s="166"/>
      <c r="H38" s="166"/>
      <c r="I38" s="175" t="str">
        <f>IF(VLOOKUP($AK$1,選択肢!$A$1:$J$32,I43,FALSE)=0,"-",VLOOKUP($AK$1,選択肢!$A$1:$J$32,I43,FALSE))</f>
        <v>嘱託医</v>
      </c>
      <c r="J38" s="180"/>
      <c r="K38" s="180"/>
      <c r="L38" s="180"/>
      <c r="M38" s="180"/>
      <c r="N38" s="181"/>
      <c r="O38" s="175" t="str">
        <f>IF(VLOOKUP($AK$1,選択肢!$A$1:$J$32,O43,FALSE)=0,"-",VLOOKUP($AK$1,選択肢!$A$1:$J$32,O43,FALSE))</f>
        <v>児童指導員</v>
      </c>
      <c r="P38" s="180"/>
      <c r="Q38" s="180"/>
      <c r="R38" s="180"/>
      <c r="S38" s="180"/>
      <c r="T38" s="181"/>
      <c r="U38" s="175" t="str">
        <f>IF(VLOOKUP($AK$1,選択肢!$A$1:$J$32,U43,FALSE)=0,"-",VLOOKUP($AK$1,選択肢!$A$1:$J$32,U43,FALSE))</f>
        <v>保育士</v>
      </c>
      <c r="V38" s="180"/>
      <c r="W38" s="180"/>
      <c r="X38" s="180"/>
      <c r="Y38" s="180"/>
      <c r="Z38" s="181"/>
      <c r="AA38" s="175" t="str">
        <f>IF(VLOOKUP($AK$1,選択肢!$A$1:$J$32,AA43,FALSE)=0,"-",VLOOKUP($AK$1,選択肢!$A$1:$J$32,AA43,FALSE))</f>
        <v>栄養士</v>
      </c>
      <c r="AB38" s="180"/>
      <c r="AC38" s="180"/>
      <c r="AD38" s="180"/>
      <c r="AE38" s="180"/>
      <c r="AF38" s="181"/>
      <c r="AG38" s="166" t="str">
        <f>IF(VLOOKUP($AK$1,選択肢!$A$1:$J$32,AG43,FALSE)=0,"-",VLOOKUP($AK$1,選択肢!$A$1:$J$32,AG43,FALSE))</f>
        <v>調理員</v>
      </c>
      <c r="AH38" s="166"/>
      <c r="AI38" s="166"/>
      <c r="AJ38" s="166"/>
      <c r="AK38" s="166"/>
      <c r="AL38" s="166" t="str">
        <f>IF(VLOOKUP($AK$1,選択肢!$A$1:$J$32,AL43,FALSE)=0,"-",VLOOKUP($AK$1,選択肢!$A$1:$J$32,AL43,FALSE))</f>
        <v>機能訓練担当職員</v>
      </c>
      <c r="AM38" s="166"/>
      <c r="AN38" s="150"/>
    </row>
    <row r="39" spans="1:41" ht="18" customHeight="1">
      <c r="A39" s="150"/>
      <c r="B39" s="156"/>
      <c r="C39" s="154" t="s">
        <v>190</v>
      </c>
      <c r="D39" s="154" t="s">
        <v>191</v>
      </c>
      <c r="E39" s="165" t="s">
        <v>190</v>
      </c>
      <c r="F39" s="165" t="s">
        <v>191</v>
      </c>
      <c r="G39" s="165"/>
      <c r="H39" s="165"/>
      <c r="I39" s="154" t="s">
        <v>190</v>
      </c>
      <c r="J39" s="155"/>
      <c r="K39" s="188"/>
      <c r="L39" s="154" t="s">
        <v>191</v>
      </c>
      <c r="M39" s="155"/>
      <c r="N39" s="188"/>
      <c r="O39" s="154" t="s">
        <v>190</v>
      </c>
      <c r="P39" s="155"/>
      <c r="Q39" s="188"/>
      <c r="R39" s="154" t="s">
        <v>191</v>
      </c>
      <c r="S39" s="155"/>
      <c r="T39" s="188"/>
      <c r="U39" s="154" t="s">
        <v>190</v>
      </c>
      <c r="V39" s="155"/>
      <c r="W39" s="188"/>
      <c r="X39" s="154" t="s">
        <v>191</v>
      </c>
      <c r="Y39" s="155"/>
      <c r="Z39" s="188"/>
      <c r="AA39" s="154" t="s">
        <v>190</v>
      </c>
      <c r="AB39" s="155"/>
      <c r="AC39" s="188"/>
      <c r="AD39" s="154" t="s">
        <v>191</v>
      </c>
      <c r="AE39" s="155"/>
      <c r="AF39" s="188"/>
      <c r="AG39" s="154" t="s">
        <v>190</v>
      </c>
      <c r="AH39" s="155"/>
      <c r="AI39" s="188"/>
      <c r="AJ39" s="154" t="s">
        <v>191</v>
      </c>
      <c r="AK39" s="188"/>
      <c r="AL39" s="165" t="s">
        <v>48</v>
      </c>
      <c r="AM39" s="165" t="s">
        <v>203</v>
      </c>
      <c r="AN39" s="150"/>
    </row>
    <row r="40" spans="1:41" ht="18" customHeight="1">
      <c r="A40" s="150"/>
      <c r="B40" s="165" t="s">
        <v>192</v>
      </c>
      <c r="C40" s="165">
        <f>COUNTIFS($AO$12:$AO$31,C$38,$C$12:$C$31,"A",$E$12:$E$31,"*")</f>
        <v>1</v>
      </c>
      <c r="D40" s="165">
        <f>COUNTIFS($AO$12:$AO$31,C$38,$C$12:$C$31,"B",$E$12:$E$31,"*")</f>
        <v>0</v>
      </c>
      <c r="E40" s="165">
        <f>COUNTIFS($AO$12:$AO$31,E$38,$C$12:$C$31,"A",$E$12:$E$31,"*")</f>
        <v>0</v>
      </c>
      <c r="F40" s="154">
        <f>COUNTIFS($AO$12:$AO$31,E$38,$C$12:$C$31,"B",$E$12:$E$31,"*")</f>
        <v>1</v>
      </c>
      <c r="G40" s="155"/>
      <c r="H40" s="188"/>
      <c r="I40" s="154">
        <f>COUNTIFS($AO$12:$AO$31,I$38,$C$12:$C$31,"A",$E$12:$E$31,"*")</f>
        <v>0</v>
      </c>
      <c r="J40" s="155"/>
      <c r="K40" s="188"/>
      <c r="L40" s="154">
        <f>COUNTIFS($AO$12:$AO$31,I$38,$C$12:$C$31,"B",$E$12:$E$31,"*")</f>
        <v>0</v>
      </c>
      <c r="M40" s="155"/>
      <c r="N40" s="188"/>
      <c r="O40" s="154">
        <f>COUNTIFS($AO$12:$AO$31,O$38,$C$12:$C$31,"A",$E$12:$E$31,"*")</f>
        <v>0</v>
      </c>
      <c r="P40" s="155"/>
      <c r="Q40" s="188"/>
      <c r="R40" s="154">
        <f>COUNTIFS($AO$12:$AO$31,O$38,$C$12:$C$31,"B",$E$12:$E$31,"*")</f>
        <v>0</v>
      </c>
      <c r="S40" s="155"/>
      <c r="T40" s="188"/>
      <c r="U40" s="154">
        <f>COUNTIFS($AO$12:$AO$31,U$38,$C$12:$C$31,"A",$E$12:$E$31,"*")</f>
        <v>0</v>
      </c>
      <c r="V40" s="155"/>
      <c r="W40" s="188"/>
      <c r="X40" s="154">
        <f>COUNTIFS($AO$12:$AO$31,U$38,$C$12:$C$31,"B",$E$12:$E$31,"*")</f>
        <v>0</v>
      </c>
      <c r="Y40" s="155"/>
      <c r="Z40" s="188"/>
      <c r="AA40" s="154">
        <f>COUNTIFS($AO$12:$AO$31,AA$38,$C$12:$C$31,"A",$E$12:$E$31,"*")</f>
        <v>0</v>
      </c>
      <c r="AB40" s="155"/>
      <c r="AC40" s="188"/>
      <c r="AD40" s="154">
        <f>COUNTIFS($AO$12:$AO$31,AA$38,$C$12:$C$31,"B",$E$12:$E$31,"*")</f>
        <v>0</v>
      </c>
      <c r="AE40" s="155"/>
      <c r="AF40" s="188"/>
      <c r="AG40" s="154">
        <f>COUNTIFS($AO$12:$AO$31,AG$38,$C$12:$C$31,"A",$E$12:$E$31,"*")</f>
        <v>0</v>
      </c>
      <c r="AH40" s="155"/>
      <c r="AI40" s="188"/>
      <c r="AJ40" s="154">
        <f>COUNTIFS($AO$12:$AO$31,AG$38,$C$12:$C$31,"B",$E$12:$E$31,"*")</f>
        <v>0</v>
      </c>
      <c r="AK40" s="188"/>
      <c r="AL40" s="165">
        <f>COUNTIFS($AO$12:$AO$31,AL$38,$C$12:$C$31,"A",$E$12:$E$31,"*")</f>
        <v>0</v>
      </c>
      <c r="AM40" s="165">
        <f>COUNTIFS($AO$12:$AO$31,AL$38,$C$12:$C$31,"B",$E$12:$E$31,"*")</f>
        <v>0</v>
      </c>
      <c r="AN40" s="150"/>
    </row>
    <row r="41" spans="1:41" ht="18" customHeight="1">
      <c r="A41" s="150"/>
      <c r="B41" s="166" t="s">
        <v>193</v>
      </c>
      <c r="C41" s="165">
        <f>COUNTIFS($AO$12:$AO$31,C$38,$C$12:$C$31,"C",$E$12:$E$31,"*")</f>
        <v>0</v>
      </c>
      <c r="D41" s="165">
        <f>COUNTIFS($AO$12:$AO$31,C$38,$C$12:$C$31,"D",$E$12:$E$31,"*")</f>
        <v>0</v>
      </c>
      <c r="E41" s="165">
        <f>COUNTIFS($AO$12:$AO$31,E$38,$C$12:$C$31,"C",$E$12:$E$31,"*")</f>
        <v>0</v>
      </c>
      <c r="F41" s="154">
        <f>COUNTIFS($AO$12:$AO$31,E$38,$C$12:$C$31,"D",$E$12:$E$31,"*")</f>
        <v>0</v>
      </c>
      <c r="G41" s="155"/>
      <c r="H41" s="188"/>
      <c r="I41" s="154">
        <f>COUNTIFS($AO$12:$AO$31,I$38,$C$12:$C$31,"C",$E$12:$E$31,"*")</f>
        <v>1</v>
      </c>
      <c r="J41" s="155"/>
      <c r="K41" s="188"/>
      <c r="L41" s="154">
        <f>COUNTIFS($AO$12:$AO$31,I$38,$C$12:$C$31,"D",$E$12:$E$31,"*")</f>
        <v>0</v>
      </c>
      <c r="M41" s="155"/>
      <c r="N41" s="188"/>
      <c r="O41" s="154">
        <f>COUNTIFS($AO$12:$AO$31,O$38,$C$12:$C$31,"C",$E$12:$E$31,"*")</f>
        <v>0</v>
      </c>
      <c r="P41" s="155"/>
      <c r="Q41" s="188"/>
      <c r="R41" s="154">
        <f>COUNTIFS($AO$12:$AO$31,O$38,$C$12:$C$31,"D",$E$12:$E$31,"*")</f>
        <v>1</v>
      </c>
      <c r="S41" s="155"/>
      <c r="T41" s="188"/>
      <c r="U41" s="154">
        <f>COUNTIFS($AO$12:$AO$31,U$38,$C$12:$C$31,"C",$E$12:$E$31,"*")</f>
        <v>0</v>
      </c>
      <c r="V41" s="155"/>
      <c r="W41" s="188"/>
      <c r="X41" s="154">
        <f>COUNTIFS($AO$12:$AO$31,U$38,$C$12:$C$31,"D",$E$12:$E$31,"*")</f>
        <v>0</v>
      </c>
      <c r="Y41" s="155"/>
      <c r="Z41" s="188"/>
      <c r="AA41" s="154">
        <f>COUNTIFS($AO$12:$AO$31,AA$38,$C$12:$C$31,"C",$E$12:$E$31,"*")</f>
        <v>0</v>
      </c>
      <c r="AB41" s="155"/>
      <c r="AC41" s="188"/>
      <c r="AD41" s="154">
        <f>COUNTIFS($AO$12:$AO$31,AA$38,$C$12:$C$31,"D",$E$12:$E$31,"*")</f>
        <v>0</v>
      </c>
      <c r="AE41" s="155"/>
      <c r="AF41" s="188"/>
      <c r="AG41" s="154">
        <f>COUNTIFS($AO$12:$AO$31,AG$38,$C$12:$C$31,"C",$E$12:$E$31,"*")</f>
        <v>0</v>
      </c>
      <c r="AH41" s="155"/>
      <c r="AI41" s="188"/>
      <c r="AJ41" s="154">
        <f>COUNTIFS($AO$12:$AO$31,AG$38,$C$12:$C$31,"D",$E$12:$E$31,"*")</f>
        <v>0</v>
      </c>
      <c r="AK41" s="188"/>
      <c r="AL41" s="165">
        <f>COUNTIFS($AO$12:$AO$31,AL$38,$C$12:$C$31,"C",$E$12:$E$31,"*")</f>
        <v>0</v>
      </c>
      <c r="AM41" s="165">
        <f>COUNTIFS($AO$12:$AO$31,AL$38,$C$12:$C$31,"D",$E$12:$E$31,"*")</f>
        <v>0</v>
      </c>
      <c r="AN41" s="150"/>
    </row>
    <row r="42" spans="1:41" ht="24.95" customHeight="1">
      <c r="A42" s="150"/>
      <c r="B42" s="166" t="s">
        <v>194</v>
      </c>
      <c r="C42" s="175" t="str">
        <f>IF($AK$3="４週",SUMIFS($AK$12:$AK$31,$AO$12:$AO$31,C38)/4/$AH$6,IF($AK$3="歴月",SUMIFS($AK$12:$AK$31,$AO$12:$AO$31,C38)/$AL$6,"記載する期間を選択してください"))</f>
        <v>記載する期間を選択してください</v>
      </c>
      <c r="D42" s="181"/>
      <c r="E42" s="175" t="str">
        <f>IF($AK$3="４週",SUMIFS($AK$12:$AK$31,$AO$12:$AO$31,E38)/4/$AH$6,IF($AK$3="歴月",SUMIFS($AK$12:$AK$31,$AO$12:$AO$31,E38)/$AL$6,"記載する期間を選択してください"))</f>
        <v>記載する期間を選択してください</v>
      </c>
      <c r="F42" s="180"/>
      <c r="G42" s="180"/>
      <c r="H42" s="181"/>
      <c r="I42" s="175" t="str">
        <f>IF($AK$3="４週",SUMIFS($AK$12:$AK$31,$AO$12:$AO$31,I38)/4/$AH$6,IF($AK$3="歴月",SUMIFS($AK$12:$AK$31,$AO$12:$AO$31,I38)/$AL$6,"記載する期間を選択してください"))</f>
        <v>記載する期間を選択してください</v>
      </c>
      <c r="J42" s="180"/>
      <c r="K42" s="180"/>
      <c r="L42" s="180"/>
      <c r="M42" s="180"/>
      <c r="N42" s="181"/>
      <c r="O42" s="175" t="str">
        <f>IF($AK$3="４週",SUMIFS($AK$12:$AK$31,$AO$12:$AO$31,O38)/4/$AH$6,IF($AK$3="歴月",SUMIFS($AK$12:$AK$31,$AO$12:$AO$31,O38)/$AL$6,"記載する期間を選択してください"))</f>
        <v>記載する期間を選択してください</v>
      </c>
      <c r="P42" s="180"/>
      <c r="Q42" s="180"/>
      <c r="R42" s="180"/>
      <c r="S42" s="180"/>
      <c r="T42" s="181"/>
      <c r="U42" s="175" t="str">
        <f>IF($AK$3="４週",SUMIFS($AK$12:$AK$31,$AO$12:$AO$31,U38)/4/$AH$6,IF($AK$3="歴月",SUMIFS($AK$12:$AK$31,$AO$12:$AO$31,U38)/$AL$6,"記載する期間を選択してください"))</f>
        <v>記載する期間を選択してください</v>
      </c>
      <c r="V42" s="180"/>
      <c r="W42" s="180"/>
      <c r="X42" s="180"/>
      <c r="Y42" s="180"/>
      <c r="Z42" s="181"/>
      <c r="AA42" s="175" t="str">
        <f>IF($AK$3="４週",SUMIFS($AK$12:$AK$31,$AO$12:$AO$31,AA38)/4/$AH$6,IF($AK$3="歴月",SUMIFS($AK$12:$AK$31,$AO$12:$AO$31,AA38)/$AL$6,"記載する期間を選択してください"))</f>
        <v>記載する期間を選択してください</v>
      </c>
      <c r="AB42" s="180"/>
      <c r="AC42" s="180"/>
      <c r="AD42" s="180"/>
      <c r="AE42" s="180"/>
      <c r="AF42" s="181"/>
      <c r="AG42" s="175" t="str">
        <f>IF($AK$3="４週",SUMIFS($AK$12:$AK$31,$AO$12:$AO$31,AG38)/4/$AH$6,IF($AK$3="歴月",SUMIFS($AK$12:$AK$31,$AO$12:$AO$31,AG38)/$AL$6,"記載する期間を選択してください"))</f>
        <v>記載する期間を選択してください</v>
      </c>
      <c r="AH42" s="180"/>
      <c r="AI42" s="180"/>
      <c r="AJ42" s="180"/>
      <c r="AK42" s="181"/>
      <c r="AL42" s="175" t="str">
        <f>IF($AK$3="４週",SUMIFS($AK$12:$AK$31,$AO$12:$AO$31,AL38)/4/$AH$6,IF($AK$3="歴月",SUMIFS($AK$12:$AK$31,$AO$12:$AO$31,AL38)/$AL$6,"記載する期間を選択してください"))</f>
        <v>記載する期間を選択してください</v>
      </c>
      <c r="AM42" s="181"/>
      <c r="AN42" s="150"/>
    </row>
    <row r="43" spans="1:41" ht="5.0999999999999996" customHeight="1">
      <c r="A43" s="150"/>
      <c r="B43" s="145"/>
      <c r="C43" s="176">
        <v>2</v>
      </c>
      <c r="D43" s="176"/>
      <c r="E43" s="176">
        <v>3</v>
      </c>
      <c r="F43" s="176"/>
      <c r="G43" s="176"/>
      <c r="H43" s="176"/>
      <c r="I43" s="176">
        <v>4</v>
      </c>
      <c r="J43" s="176"/>
      <c r="K43" s="176"/>
      <c r="L43" s="176"/>
      <c r="M43" s="176"/>
      <c r="N43" s="176"/>
      <c r="O43" s="176">
        <v>5</v>
      </c>
      <c r="P43" s="176"/>
      <c r="Q43" s="176"/>
      <c r="R43" s="176"/>
      <c r="S43" s="176"/>
      <c r="T43" s="176"/>
      <c r="U43" s="176">
        <v>6</v>
      </c>
      <c r="V43" s="176"/>
      <c r="W43" s="176"/>
      <c r="X43" s="176"/>
      <c r="Y43" s="176"/>
      <c r="Z43" s="176"/>
      <c r="AA43" s="176">
        <v>7</v>
      </c>
      <c r="AB43" s="176"/>
      <c r="AC43" s="176"/>
      <c r="AD43" s="176"/>
      <c r="AE43" s="176"/>
      <c r="AF43" s="176"/>
      <c r="AG43" s="176">
        <v>8</v>
      </c>
      <c r="AH43" s="176"/>
      <c r="AI43" s="176"/>
      <c r="AJ43" s="176"/>
      <c r="AK43" s="176"/>
      <c r="AL43" s="176">
        <v>9</v>
      </c>
      <c r="AM43" s="159"/>
      <c r="AN43" s="150"/>
    </row>
    <row r="44" spans="1:41" ht="19.5" customHeight="1">
      <c r="A44" s="150"/>
      <c r="B44" s="156"/>
      <c r="C44" s="166" t="str">
        <f>IF(VLOOKUP($AK$1,選択肢!$A:$Z,C49,FALSE)=0,"-",VLOOKUP($AK$1,選択肢!$A:$Z,C49,FALSE))</f>
        <v>看護職員</v>
      </c>
      <c r="D44" s="166"/>
      <c r="E44" s="166" t="str">
        <f>IF(VLOOKUP($AK$1,選択肢!$A:$Z,E49,FALSE)=0,"-",VLOOKUP($AK$1,選択肢!$A:$Z,E49,FALSE))</f>
        <v>その他職員</v>
      </c>
      <c r="F44" s="166"/>
      <c r="G44" s="166"/>
      <c r="H44" s="16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59"/>
      <c r="AN44" s="150"/>
    </row>
    <row r="45" spans="1:41" ht="19.5" customHeight="1">
      <c r="A45" s="150"/>
      <c r="B45" s="156"/>
      <c r="C45" s="165" t="s">
        <v>190</v>
      </c>
      <c r="D45" s="165" t="s">
        <v>191</v>
      </c>
      <c r="E45" s="165" t="s">
        <v>190</v>
      </c>
      <c r="F45" s="165" t="s">
        <v>191</v>
      </c>
      <c r="G45" s="165"/>
      <c r="H45" s="165"/>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59"/>
      <c r="AN45" s="150"/>
    </row>
    <row r="46" spans="1:41" ht="19.5" customHeight="1">
      <c r="A46" s="150"/>
      <c r="B46" s="165" t="s">
        <v>192</v>
      </c>
      <c r="C46" s="165">
        <f>COUNTIFS($AO$11:$AO$30,C$44,$C$11:$C$30,"A",$E$11:$E$30,"*")</f>
        <v>0</v>
      </c>
      <c r="D46" s="165">
        <f>COUNTIFS($AO$11:$AO$30,C$44,$C$11:$C$30,"B",$E$11:$E$30,"*")</f>
        <v>0</v>
      </c>
      <c r="E46" s="165">
        <f>COUNTIFS($AO$11:$AO$30,E$44,$C$11:$C$30,"A",$E$11:$E$30,"*")</f>
        <v>0</v>
      </c>
      <c r="F46" s="154">
        <f>COUNTIFS($AO$11:$AO$30,E$44,$C$11:$C$30,"B",$E$11:$E$30,"*")</f>
        <v>1</v>
      </c>
      <c r="G46" s="155"/>
      <c r="H46" s="188"/>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59"/>
      <c r="AN46" s="150"/>
    </row>
    <row r="47" spans="1:41" ht="19.5" customHeight="1">
      <c r="A47" s="150"/>
      <c r="B47" s="166" t="s">
        <v>193</v>
      </c>
      <c r="C47" s="165">
        <f>COUNTIFS($AO$11:$AO$30,C$44,$C$11:$C$30,"C",$E$11:$E$30,"*")</f>
        <v>0</v>
      </c>
      <c r="D47" s="165">
        <f>COUNTIFS($AO$11:$AO$30,C$44,$C$11:$C$30,"D",$E$11:$E$30,"*")</f>
        <v>0</v>
      </c>
      <c r="E47" s="165">
        <f>COUNTIFS($AO$11:$AO$30,E$44,$C$11:$C$30,"C",$E$11:$E$30,"*")</f>
        <v>0</v>
      </c>
      <c r="F47" s="154">
        <f>COUNTIFS($AO$11:$AO$30,E$44,$C$11:$C$30,"D",$E$11:$E$30,"*")</f>
        <v>0</v>
      </c>
      <c r="G47" s="155"/>
      <c r="H47" s="188"/>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59"/>
      <c r="AN47" s="150"/>
    </row>
    <row r="48" spans="1:41" ht="19.5" customHeight="1">
      <c r="A48" s="150"/>
      <c r="B48" s="166" t="s">
        <v>194</v>
      </c>
      <c r="C48" s="175" t="str">
        <f>IF($AK$3="４週",SUMIFS($AK$12:$AK$31,$AO$12:$AO$31,C44)/4/$AH$6,IF($AK$3="歴月",SUMIFS($AK$12:$AK$31,$AO$12:$AO$31,C44)/$AL$6,"記載する期間を選択してください"))</f>
        <v>記載する期間を選択してください</v>
      </c>
      <c r="D48" s="181"/>
      <c r="E48" s="175" t="str">
        <f>IF($AK$3="４週",SUMIFS($AK$12:$AK$31,$AO$12:$AO$31,E44)/4/$AH$6,IF($AK$3="歴月",SUMIFS($AK$12:$AK$31,$AO$12:$AO$31,E44)/$AL$6,"記載する期間を選択してください"))</f>
        <v>記載する期間を選択してください</v>
      </c>
      <c r="F48" s="180"/>
      <c r="G48" s="180"/>
      <c r="H48" s="181"/>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59"/>
      <c r="AN48" s="150"/>
    </row>
    <row r="49" spans="1:40" ht="3" customHeight="1">
      <c r="A49" s="150"/>
      <c r="B49" s="145"/>
      <c r="C49" s="176">
        <v>10</v>
      </c>
      <c r="D49" s="176"/>
      <c r="E49" s="176">
        <f>C49+1</f>
        <v>11</v>
      </c>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59"/>
      <c r="AN49" s="150"/>
    </row>
    <row r="50" spans="1:40" ht="15" customHeight="1">
      <c r="A50" s="148" t="s">
        <v>143</v>
      </c>
      <c r="B50" s="167"/>
      <c r="C50" s="167"/>
      <c r="D50" s="167"/>
      <c r="E50" s="167"/>
      <c r="F50" s="200"/>
      <c r="G50" s="167"/>
      <c r="H50" s="176"/>
      <c r="I50" s="176"/>
      <c r="J50" s="176"/>
      <c r="K50" s="176"/>
      <c r="L50" s="176"/>
      <c r="M50" s="176"/>
      <c r="N50" s="176"/>
      <c r="O50" s="176"/>
      <c r="P50" s="176"/>
      <c r="Q50" s="176"/>
      <c r="R50" s="176">
        <v>6</v>
      </c>
      <c r="S50" s="176"/>
      <c r="T50" s="176"/>
      <c r="U50" s="176"/>
      <c r="V50" s="176"/>
      <c r="W50" s="176"/>
      <c r="X50" s="176">
        <v>7</v>
      </c>
      <c r="Y50" s="176"/>
      <c r="Z50" s="176"/>
      <c r="AA50" s="176"/>
      <c r="AB50" s="176"/>
      <c r="AC50" s="176"/>
      <c r="AD50" s="176">
        <v>8</v>
      </c>
      <c r="AE50" s="176"/>
      <c r="AF50" s="176"/>
      <c r="AG50" s="209"/>
      <c r="AH50" s="209"/>
      <c r="AI50" s="209"/>
      <c r="AJ50" s="209">
        <v>9</v>
      </c>
      <c r="AK50" s="176"/>
      <c r="AL50" s="176"/>
      <c r="AM50" s="150"/>
    </row>
    <row r="51" spans="1:40" s="148" customFormat="1" ht="15" customHeight="1">
      <c r="A51" s="148" t="s">
        <v>49</v>
      </c>
      <c r="B51" s="157"/>
      <c r="C51" s="157"/>
      <c r="D51" s="157"/>
      <c r="E51" s="157"/>
      <c r="F51" s="157"/>
      <c r="G51" s="157"/>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row>
    <row r="52" spans="1:40" s="148" customFormat="1" ht="15" customHeight="1">
      <c r="A52" s="148" t="s">
        <v>144</v>
      </c>
      <c r="B52" s="157"/>
      <c r="C52" s="157"/>
      <c r="D52" s="157"/>
      <c r="E52" s="157"/>
      <c r="F52" s="157"/>
      <c r="G52" s="157"/>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row>
    <row r="53" spans="1:40" s="148" customFormat="1" ht="15" customHeight="1">
      <c r="A53" s="157" t="s">
        <v>227</v>
      </c>
      <c r="C53" s="157"/>
      <c r="D53" s="157"/>
      <c r="E53" s="157"/>
      <c r="F53" s="157"/>
      <c r="G53" s="157"/>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row>
    <row r="54" spans="1:40" s="148" customFormat="1" ht="15" customHeight="1">
      <c r="A54" s="148" t="s">
        <v>38</v>
      </c>
      <c r="B54" s="157"/>
      <c r="C54" s="157"/>
      <c r="D54" s="157"/>
      <c r="E54" s="157"/>
      <c r="F54" s="157"/>
      <c r="G54" s="157"/>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row>
    <row r="55" spans="1:40" s="148" customFormat="1" ht="15" customHeight="1">
      <c r="A55" s="148" t="s">
        <v>145</v>
      </c>
      <c r="B55" s="157"/>
      <c r="C55" s="157"/>
      <c r="D55" s="157"/>
      <c r="E55" s="157"/>
      <c r="F55" s="157"/>
      <c r="G55" s="157"/>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row>
    <row r="56" spans="1:40" ht="15" customHeight="1">
      <c r="A56" s="148" t="s">
        <v>146</v>
      </c>
      <c r="B56" s="168"/>
      <c r="C56" s="148"/>
      <c r="D56" s="148"/>
      <c r="E56" s="148"/>
      <c r="F56" s="148"/>
      <c r="G56" s="148"/>
    </row>
    <row r="57" spans="1:40" ht="15" customHeight="1">
      <c r="A57" s="148" t="s">
        <v>147</v>
      </c>
      <c r="B57" s="168"/>
      <c r="C57" s="148"/>
      <c r="D57" s="148"/>
      <c r="E57" s="148"/>
      <c r="F57" s="148"/>
      <c r="G57" s="148"/>
    </row>
    <row r="58" spans="1:40" ht="15" customHeight="1">
      <c r="A58" s="148"/>
      <c r="B58" s="165" t="s">
        <v>148</v>
      </c>
      <c r="C58" s="165" t="s">
        <v>149</v>
      </c>
      <c r="D58" s="165"/>
      <c r="E58" s="165"/>
      <c r="F58" s="148"/>
      <c r="G58" s="148"/>
    </row>
    <row r="59" spans="1:40" ht="15" customHeight="1">
      <c r="A59" s="148"/>
      <c r="B59" s="169" t="s">
        <v>150</v>
      </c>
      <c r="C59" s="177" t="s">
        <v>152</v>
      </c>
      <c r="D59" s="177"/>
      <c r="E59" s="177"/>
      <c r="F59" s="148"/>
      <c r="G59" s="148"/>
    </row>
    <row r="60" spans="1:40" ht="15" customHeight="1">
      <c r="A60" s="148"/>
      <c r="B60" s="169" t="s">
        <v>153</v>
      </c>
      <c r="C60" s="177" t="s">
        <v>154</v>
      </c>
      <c r="D60" s="177"/>
      <c r="E60" s="177"/>
      <c r="F60" s="148"/>
      <c r="G60" s="148"/>
    </row>
    <row r="61" spans="1:40" ht="15" customHeight="1">
      <c r="A61" s="148"/>
      <c r="B61" s="169" t="s">
        <v>155</v>
      </c>
      <c r="C61" s="177" t="s">
        <v>156</v>
      </c>
      <c r="D61" s="177"/>
      <c r="E61" s="177"/>
      <c r="F61" s="148"/>
      <c r="G61" s="148"/>
    </row>
    <row r="62" spans="1:40" ht="15" customHeight="1">
      <c r="A62" s="148"/>
      <c r="B62" s="169" t="s">
        <v>157</v>
      </c>
      <c r="C62" s="177" t="s">
        <v>159</v>
      </c>
      <c r="D62" s="177"/>
      <c r="E62" s="177"/>
      <c r="F62" s="148"/>
      <c r="G62" s="148"/>
    </row>
    <row r="63" spans="1:40" ht="15" customHeight="1">
      <c r="A63" s="148"/>
      <c r="B63" s="148" t="s">
        <v>160</v>
      </c>
      <c r="C63" s="148"/>
      <c r="D63" s="148"/>
      <c r="E63" s="148"/>
      <c r="F63" s="148"/>
      <c r="G63" s="148"/>
    </row>
    <row r="64" spans="1:40" ht="15" customHeight="1">
      <c r="A64" s="148"/>
      <c r="B64" s="148" t="s">
        <v>26</v>
      </c>
      <c r="C64" s="148"/>
      <c r="D64" s="148"/>
      <c r="E64" s="148"/>
      <c r="F64" s="148"/>
      <c r="G64" s="148"/>
    </row>
    <row r="65" spans="1:7" ht="15" customHeight="1">
      <c r="A65" s="148"/>
      <c r="B65" s="148" t="s">
        <v>161</v>
      </c>
      <c r="C65" s="148"/>
      <c r="D65" s="148"/>
      <c r="E65" s="148"/>
      <c r="F65" s="148"/>
      <c r="G65" s="148"/>
    </row>
    <row r="66" spans="1:7" ht="15" customHeight="1">
      <c r="A66" s="148" t="s">
        <v>162</v>
      </c>
      <c r="B66" s="168"/>
      <c r="C66" s="148"/>
      <c r="D66" s="148"/>
      <c r="E66" s="148"/>
      <c r="F66" s="148"/>
      <c r="G66" s="148"/>
    </row>
    <row r="67" spans="1:7" ht="15" customHeight="1">
      <c r="A67" s="148" t="s">
        <v>228</v>
      </c>
      <c r="B67" s="168"/>
      <c r="C67" s="148"/>
      <c r="D67" s="148"/>
      <c r="E67" s="148"/>
      <c r="F67" s="148"/>
      <c r="G67" s="148"/>
    </row>
    <row r="68" spans="1:7" ht="15" customHeight="1">
      <c r="A68" s="148" t="s">
        <v>163</v>
      </c>
      <c r="B68" s="168"/>
      <c r="C68" s="148"/>
      <c r="D68" s="148"/>
      <c r="E68" s="148"/>
      <c r="F68" s="148"/>
      <c r="G68" s="148"/>
    </row>
    <row r="69" spans="1:7" ht="15" customHeight="1">
      <c r="A69" s="148" t="s">
        <v>164</v>
      </c>
      <c r="B69" s="168"/>
      <c r="C69" s="148"/>
      <c r="D69" s="148"/>
      <c r="E69" s="148"/>
      <c r="F69" s="148"/>
      <c r="G69" s="148"/>
    </row>
    <row r="70" spans="1:7" ht="15" customHeight="1">
      <c r="A70" s="148" t="s">
        <v>165</v>
      </c>
      <c r="B70" s="168"/>
      <c r="C70" s="148"/>
      <c r="D70" s="148"/>
      <c r="E70" s="148"/>
      <c r="F70" s="148"/>
      <c r="G70" s="148"/>
    </row>
    <row r="71" spans="1:7" ht="15" customHeight="1">
      <c r="A71" s="148" t="s">
        <v>166</v>
      </c>
      <c r="B71" s="168"/>
      <c r="C71" s="148"/>
      <c r="D71" s="148"/>
      <c r="E71" s="148"/>
      <c r="F71" s="148"/>
      <c r="G71" s="148"/>
    </row>
    <row r="72" spans="1:7" ht="15" customHeight="1">
      <c r="A72" s="148"/>
      <c r="B72" s="148" t="s">
        <v>89</v>
      </c>
      <c r="C72" s="148"/>
      <c r="D72" s="148"/>
      <c r="E72" s="148"/>
      <c r="F72" s="148"/>
      <c r="G72" s="148"/>
    </row>
    <row r="73" spans="1:7" ht="15" customHeight="1">
      <c r="A73" s="148"/>
      <c r="B73" s="148" t="s">
        <v>168</v>
      </c>
      <c r="C73" s="148"/>
      <c r="D73" s="148"/>
      <c r="E73" s="148"/>
      <c r="F73" s="148"/>
      <c r="G73" s="148"/>
    </row>
    <row r="74" spans="1:7" ht="15" customHeight="1">
      <c r="A74" s="148" t="s">
        <v>116</v>
      </c>
      <c r="B74" s="168"/>
      <c r="C74" s="148"/>
      <c r="D74" s="148"/>
      <c r="E74" s="148"/>
      <c r="F74" s="148"/>
      <c r="G74" s="148"/>
    </row>
    <row r="75" spans="1:7" ht="15" customHeight="1">
      <c r="A75" s="148" t="s">
        <v>169</v>
      </c>
      <c r="B75" s="168"/>
      <c r="C75" s="148"/>
      <c r="D75" s="148"/>
      <c r="E75" s="148"/>
      <c r="F75" s="148"/>
      <c r="G75" s="148"/>
    </row>
    <row r="76" spans="1:7" ht="15" customHeight="1">
      <c r="A76" s="148" t="s">
        <v>170</v>
      </c>
      <c r="B76" s="168"/>
      <c r="C76" s="148"/>
      <c r="D76" s="148"/>
      <c r="E76" s="148"/>
      <c r="F76" s="148"/>
      <c r="G76" s="148"/>
    </row>
    <row r="77" spans="1:7" ht="15" customHeight="1">
      <c r="A77" s="148" t="s">
        <v>171</v>
      </c>
      <c r="B77" s="168"/>
      <c r="C77" s="148"/>
      <c r="D77" s="148"/>
      <c r="E77" s="148"/>
      <c r="F77" s="148"/>
      <c r="G77" s="148"/>
    </row>
    <row r="78" spans="1:7" ht="15" customHeight="1">
      <c r="A78" s="148" t="s">
        <v>172</v>
      </c>
      <c r="B78" s="168"/>
      <c r="C78" s="148"/>
      <c r="D78" s="148"/>
      <c r="E78" s="148"/>
      <c r="F78" s="148"/>
      <c r="G78" s="148"/>
    </row>
    <row r="79" spans="1:7" ht="15" customHeight="1">
      <c r="A79" s="148" t="s">
        <v>51</v>
      </c>
      <c r="B79" s="168"/>
      <c r="C79" s="148"/>
      <c r="D79" s="148"/>
      <c r="E79" s="148"/>
      <c r="F79" s="148"/>
      <c r="G79" s="148"/>
    </row>
    <row r="80" spans="1:7" ht="15" customHeight="1">
      <c r="A80" s="148" t="s">
        <v>173</v>
      </c>
      <c r="B80" s="168"/>
      <c r="C80" s="148"/>
      <c r="D80" s="148"/>
      <c r="E80" s="148"/>
      <c r="F80" s="148"/>
      <c r="G80" s="148"/>
    </row>
    <row r="81" spans="1:7" ht="15" customHeight="1">
      <c r="A81" s="148" t="s">
        <v>175</v>
      </c>
      <c r="B81" s="168"/>
      <c r="C81" s="148"/>
      <c r="D81" s="148"/>
      <c r="E81" s="148"/>
      <c r="F81" s="148"/>
      <c r="G81" s="148"/>
    </row>
  </sheetData>
  <mergeCells count="109">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8:D38"/>
    <mergeCell ref="E38:H38"/>
    <mergeCell ref="I38:N38"/>
    <mergeCell ref="O38:T38"/>
    <mergeCell ref="U38:Z38"/>
    <mergeCell ref="AA38:AF38"/>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C42:D42"/>
    <mergeCell ref="E42:H42"/>
    <mergeCell ref="I42:N42"/>
    <mergeCell ref="O42:T42"/>
    <mergeCell ref="U42:Z42"/>
    <mergeCell ref="AA42:AF42"/>
    <mergeCell ref="AG42:AK42"/>
    <mergeCell ref="AL42:AM42"/>
    <mergeCell ref="C44:D44"/>
    <mergeCell ref="E44:H44"/>
    <mergeCell ref="F45:H45"/>
    <mergeCell ref="F46:H46"/>
    <mergeCell ref="F47:H47"/>
    <mergeCell ref="C48:D48"/>
    <mergeCell ref="E48:H48"/>
    <mergeCell ref="C58:E58"/>
    <mergeCell ref="C59:E59"/>
    <mergeCell ref="C60:E60"/>
    <mergeCell ref="C61:E61"/>
    <mergeCell ref="C62:E62"/>
    <mergeCell ref="A8:A11"/>
    <mergeCell ref="B8:B9"/>
    <mergeCell ref="C8:C11"/>
    <mergeCell ref="D8:D11"/>
    <mergeCell ref="E8:E11"/>
    <mergeCell ref="AK8:AK11"/>
    <mergeCell ref="AL8:AL11"/>
    <mergeCell ref="AM8:AN11"/>
    <mergeCell ref="B10:B11"/>
    <mergeCell ref="AM32:AN33"/>
  </mergeCells>
  <phoneticPr fontId="4"/>
  <dataValidations count="5">
    <dataValidation type="list" allowBlank="1" showDropDown="0" showInputMessage="1" showErrorMessage="1" sqref="C12:C31">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4:B31">
      <formula1>INDIRECT($AK$1)</formula1>
    </dataValidation>
    <dataValidation allowBlank="1" showDropDown="0" showInputMessage="1" showErrorMessage="0" sqref="B12:B13"/>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usePrinterDefaults="1"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5"/>
  <dimension ref="A1:AN73"/>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4.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232</v>
      </c>
      <c r="AL1" s="211"/>
      <c r="AM1" s="211"/>
      <c r="AN1" s="211"/>
    </row>
    <row r="2" spans="1:40"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05"/>
      <c r="Z5" s="205"/>
      <c r="AA5" s="205"/>
      <c r="AB5" s="150"/>
      <c r="AC5" s="205"/>
      <c r="AD5" s="205"/>
      <c r="AE5" s="205"/>
      <c r="AF5" s="205"/>
      <c r="AG5" s="208" t="s">
        <v>126</v>
      </c>
      <c r="AH5" s="210"/>
      <c r="AI5" s="210"/>
      <c r="AJ5" s="210"/>
      <c r="AK5" s="205" t="s">
        <v>127</v>
      </c>
      <c r="AL5" s="231"/>
      <c r="AM5" s="205" t="s">
        <v>128</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59"/>
      <c r="Y6" s="159"/>
      <c r="Z6" s="159"/>
      <c r="AA6" s="159"/>
      <c r="AB6" s="159"/>
      <c r="AC6" s="159"/>
      <c r="AD6" s="159"/>
      <c r="AE6" s="159"/>
      <c r="AF6" s="159"/>
      <c r="AG6" s="159"/>
      <c r="AH6" s="159"/>
      <c r="AI6" s="159"/>
      <c r="AJ6" s="159"/>
      <c r="AK6" s="159"/>
      <c r="AL6" s="159"/>
      <c r="AM6" s="150"/>
      <c r="AN6" s="150"/>
    </row>
    <row r="7" spans="1:40" ht="15" customHeight="1">
      <c r="A7" s="152" t="s">
        <v>129</v>
      </c>
      <c r="B7" s="160" t="s">
        <v>114</v>
      </c>
      <c r="C7" s="171" t="s">
        <v>130</v>
      </c>
      <c r="D7" s="165" t="s">
        <v>131</v>
      </c>
      <c r="E7" s="154" t="s">
        <v>133</v>
      </c>
      <c r="F7" s="194" t="s">
        <v>134</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81" t="s">
        <v>135</v>
      </c>
      <c r="AL7" s="166" t="s">
        <v>136</v>
      </c>
      <c r="AM7" s="218" t="s">
        <v>2</v>
      </c>
      <c r="AN7" s="218"/>
    </row>
    <row r="8" spans="1:40" ht="15" customHeight="1">
      <c r="A8" s="152"/>
      <c r="B8" s="161"/>
      <c r="C8" s="172"/>
      <c r="D8" s="165"/>
      <c r="E8" s="154"/>
      <c r="F8" s="165" t="s">
        <v>137</v>
      </c>
      <c r="G8" s="165"/>
      <c r="H8" s="165"/>
      <c r="I8" s="165"/>
      <c r="J8" s="165"/>
      <c r="K8" s="165"/>
      <c r="L8" s="165"/>
      <c r="M8" s="165" t="s">
        <v>138</v>
      </c>
      <c r="N8" s="165"/>
      <c r="O8" s="165"/>
      <c r="P8" s="165"/>
      <c r="Q8" s="165"/>
      <c r="R8" s="165"/>
      <c r="S8" s="165"/>
      <c r="T8" s="165" t="s">
        <v>139</v>
      </c>
      <c r="U8" s="165"/>
      <c r="V8" s="165"/>
      <c r="W8" s="165"/>
      <c r="X8" s="165"/>
      <c r="Y8" s="165"/>
      <c r="Z8" s="165"/>
      <c r="AA8" s="165" t="s">
        <v>140</v>
      </c>
      <c r="AB8" s="165"/>
      <c r="AC8" s="165"/>
      <c r="AD8" s="165"/>
      <c r="AE8" s="165"/>
      <c r="AF8" s="165"/>
      <c r="AG8" s="165"/>
      <c r="AH8" s="165" t="s">
        <v>141</v>
      </c>
      <c r="AI8" s="165"/>
      <c r="AJ8" s="165"/>
      <c r="AK8" s="181"/>
      <c r="AL8" s="166"/>
      <c r="AM8" s="218"/>
      <c r="AN8" s="218"/>
    </row>
    <row r="9" spans="1:40" ht="15" customHeight="1">
      <c r="A9" s="152"/>
      <c r="B9" s="162" t="s">
        <v>179</v>
      </c>
      <c r="C9" s="172"/>
      <c r="D9" s="165"/>
      <c r="E9" s="154"/>
      <c r="F9" s="195">
        <f>DATE($M$2,$S$2,1)</f>
        <v>46143</v>
      </c>
      <c r="G9" s="195">
        <f>DATE($M$2,$S$2,2)</f>
        <v>46144</v>
      </c>
      <c r="H9" s="195">
        <f>DATE($M$2,$S$2,3)</f>
        <v>46145</v>
      </c>
      <c r="I9" s="195">
        <f>DATE($M$2,$S$2,4)</f>
        <v>46146</v>
      </c>
      <c r="J9" s="195">
        <f>DATE($M$2,$S$2,5)</f>
        <v>46147</v>
      </c>
      <c r="K9" s="195">
        <f>DATE($M$2,$S$2,6)</f>
        <v>46148</v>
      </c>
      <c r="L9" s="195">
        <f>DATE($M$2,$S$2,7)</f>
        <v>46149</v>
      </c>
      <c r="M9" s="195">
        <f>DATE($M$2,$S$2,8)</f>
        <v>46150</v>
      </c>
      <c r="N9" s="195">
        <f>DATE($M$2,$S$2,9)</f>
        <v>46151</v>
      </c>
      <c r="O9" s="195">
        <f>DATE($M$2,$S$2,10)</f>
        <v>46152</v>
      </c>
      <c r="P9" s="195">
        <f>DATE($M$2,$S$2,11)</f>
        <v>46153</v>
      </c>
      <c r="Q9" s="195">
        <f>DATE($M$2,$S$2,12)</f>
        <v>46154</v>
      </c>
      <c r="R9" s="195">
        <f>DATE($M$2,$S$2,13)</f>
        <v>46155</v>
      </c>
      <c r="S9" s="195">
        <f>DATE($M$2,$S$2,14)</f>
        <v>46156</v>
      </c>
      <c r="T9" s="195">
        <f>DATE($M$2,$S$2,15)</f>
        <v>46157</v>
      </c>
      <c r="U9" s="195">
        <f>DATE($M$2,$S$2,16)</f>
        <v>46158</v>
      </c>
      <c r="V9" s="195">
        <f>DATE($M$2,$S$2,17)</f>
        <v>46159</v>
      </c>
      <c r="W9" s="195">
        <f>DATE($M$2,$S$2,18)</f>
        <v>46160</v>
      </c>
      <c r="X9" s="195">
        <f>DATE($M$2,$S$2,19)</f>
        <v>46161</v>
      </c>
      <c r="Y9" s="195">
        <f>DATE($M$2,$S$2,20)</f>
        <v>46162</v>
      </c>
      <c r="Z9" s="195">
        <f>DATE($M$2,$S$2,21)</f>
        <v>46163</v>
      </c>
      <c r="AA9" s="195">
        <f>DATE($M$2,$S$2,22)</f>
        <v>46164</v>
      </c>
      <c r="AB9" s="195">
        <f>DATE($M$2,$S$2,23)</f>
        <v>46165</v>
      </c>
      <c r="AC9" s="195">
        <f>DATE($M$2,$S$2,24)</f>
        <v>46166</v>
      </c>
      <c r="AD9" s="195">
        <f>DATE($M$2,$S$2,25)</f>
        <v>46167</v>
      </c>
      <c r="AE9" s="195">
        <f>DATE($M$2,$S$2,26)</f>
        <v>46168</v>
      </c>
      <c r="AF9" s="195">
        <f>DATE($M$2,$S$2,27)</f>
        <v>46169</v>
      </c>
      <c r="AG9" s="195">
        <f>DATE($M$2,$S$2,28)</f>
        <v>46170</v>
      </c>
      <c r="AH9" s="195">
        <f>IF(DAY(EOMONTH(F9,0))&lt;29,"",DATE($M$2,$S$2,29))</f>
        <v>46171</v>
      </c>
      <c r="AI9" s="195">
        <f>IF(DAY(EOMONTH(F9,0))&lt;30,"",DATE($M$2,$S$2,30))</f>
        <v>46172</v>
      </c>
      <c r="AJ9" s="195">
        <f>IF(DAY(EOMONTH(F9,0))&lt;31,"",DATE($M$2,$S$2,31))</f>
        <v>46173</v>
      </c>
      <c r="AK9" s="181"/>
      <c r="AL9" s="166"/>
      <c r="AM9" s="218"/>
      <c r="AN9" s="218"/>
    </row>
    <row r="10" spans="1:40" ht="15" customHeight="1">
      <c r="A10" s="152"/>
      <c r="B10" s="163"/>
      <c r="C10" s="173"/>
      <c r="D10" s="165"/>
      <c r="E10" s="154"/>
      <c r="F10" s="196">
        <f>DATE($M$2,$S$2,1)</f>
        <v>46143</v>
      </c>
      <c r="G10" s="196">
        <f>DATE($M$2,$S$2,2)</f>
        <v>46144</v>
      </c>
      <c r="H10" s="196">
        <f>DATE($M$2,$S$2,3)</f>
        <v>46145</v>
      </c>
      <c r="I10" s="196">
        <f>DATE($M$2,$S$2,4)</f>
        <v>46146</v>
      </c>
      <c r="J10" s="196">
        <f>DATE($M$2,$S$2,5)</f>
        <v>46147</v>
      </c>
      <c r="K10" s="196">
        <f>DATE($M$2,$S$2,6)</f>
        <v>46148</v>
      </c>
      <c r="L10" s="196">
        <f>DATE($M$2,$S$2,7)</f>
        <v>46149</v>
      </c>
      <c r="M10" s="196">
        <f>DATE($M$2,$S$2,8)</f>
        <v>46150</v>
      </c>
      <c r="N10" s="196">
        <f>DATE($M$2,$S$2,9)</f>
        <v>46151</v>
      </c>
      <c r="O10" s="196">
        <f>DATE($M$2,$S$2,10)</f>
        <v>46152</v>
      </c>
      <c r="P10" s="196">
        <f>DATE($M$2,$S$2,11)</f>
        <v>46153</v>
      </c>
      <c r="Q10" s="196">
        <f>DATE($M$2,$S$2,12)</f>
        <v>46154</v>
      </c>
      <c r="R10" s="196">
        <f>DATE($M$2,$S$2,13)</f>
        <v>46155</v>
      </c>
      <c r="S10" s="196">
        <f>DATE($M$2,$S$2,14)</f>
        <v>46156</v>
      </c>
      <c r="T10" s="196">
        <f>DATE($M$2,$S$2,15)</f>
        <v>46157</v>
      </c>
      <c r="U10" s="196">
        <f>DATE($M$2,$S$2,16)</f>
        <v>46158</v>
      </c>
      <c r="V10" s="196">
        <f>DATE($M$2,$S$2,17)</f>
        <v>46159</v>
      </c>
      <c r="W10" s="196">
        <f>DATE($M$2,$S$2,18)</f>
        <v>46160</v>
      </c>
      <c r="X10" s="196">
        <f>DATE($M$2,$S$2,19)</f>
        <v>46161</v>
      </c>
      <c r="Y10" s="196">
        <f>DATE($M$2,$S$2,20)</f>
        <v>46162</v>
      </c>
      <c r="Z10" s="196">
        <f>DATE($M$2,$S$2,21)</f>
        <v>46163</v>
      </c>
      <c r="AA10" s="196">
        <f>DATE($M$2,$S$2,22)</f>
        <v>46164</v>
      </c>
      <c r="AB10" s="196">
        <f>DATE($M$2,$S$2,23)</f>
        <v>46165</v>
      </c>
      <c r="AC10" s="196">
        <f>DATE($M$2,$S$2,24)</f>
        <v>46166</v>
      </c>
      <c r="AD10" s="196">
        <f>DATE($M$2,$S$2,25)</f>
        <v>46167</v>
      </c>
      <c r="AE10" s="196">
        <f>DATE($M$2,$S$2,26)</f>
        <v>46168</v>
      </c>
      <c r="AF10" s="196">
        <f>DATE($M$2,$S$2,27)</f>
        <v>46169</v>
      </c>
      <c r="AG10" s="196">
        <f>DATE($M$2,$S$2,28)</f>
        <v>46170</v>
      </c>
      <c r="AH10" s="196">
        <f>IF(DAY(EOMONTH(F10,0))&lt;29,"",DATE($M$2,$S$2,29))</f>
        <v>46171</v>
      </c>
      <c r="AI10" s="196">
        <f>IF(DAY(EOMONTH(F10,0))&lt;30,"",DATE($M$2,$S$2,30))</f>
        <v>46172</v>
      </c>
      <c r="AJ10" s="196">
        <f>IF(DAY(EOMONTH(F10,0))&lt;31,"",DATE($M$2,$S$2,31))</f>
        <v>46173</v>
      </c>
      <c r="AK10" s="181"/>
      <c r="AL10" s="166"/>
      <c r="AM10" s="218"/>
      <c r="AN10" s="218"/>
    </row>
    <row r="11" spans="1:40" ht="18" customHeight="1">
      <c r="A11" s="153">
        <v>1</v>
      </c>
      <c r="B11" s="228" t="s">
        <v>180</v>
      </c>
      <c r="C11" s="174" t="s">
        <v>150</v>
      </c>
      <c r="D11" s="229"/>
      <c r="E11" s="230" t="s">
        <v>150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214">
        <f t="shared" ref="AK11:AK31" si="0">+SUM(F11:AJ11)</f>
        <v>0</v>
      </c>
      <c r="AL11" s="216">
        <f t="shared" ref="AL11:AL31" si="1">IF($AK$3="４週",AK11/4,AK11/(DAY(EOMONTH($F$9,0))/7))</f>
        <v>0</v>
      </c>
      <c r="AM11" s="227"/>
      <c r="AN11" s="227"/>
    </row>
    <row r="12" spans="1:40" ht="18" customHeight="1">
      <c r="A12" s="153">
        <v>2</v>
      </c>
      <c r="B12" s="228" t="s">
        <v>225</v>
      </c>
      <c r="C12" s="174" t="s">
        <v>153</v>
      </c>
      <c r="D12" s="229"/>
      <c r="E12" s="230" t="s">
        <v>153</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si="0"/>
        <v>0</v>
      </c>
      <c r="AL12" s="216">
        <f t="shared" si="1"/>
        <v>0</v>
      </c>
      <c r="AM12" s="227"/>
      <c r="AN12" s="227"/>
    </row>
    <row r="13" spans="1:40" ht="18" customHeight="1">
      <c r="A13" s="153">
        <v>3</v>
      </c>
      <c r="B13" s="228" t="s">
        <v>233</v>
      </c>
      <c r="C13" s="174" t="s">
        <v>155</v>
      </c>
      <c r="D13" s="229"/>
      <c r="E13" s="230" t="s">
        <v>155</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row>
    <row r="14" spans="1:40" ht="18" customHeight="1">
      <c r="A14" s="153">
        <v>4</v>
      </c>
      <c r="B14" s="228" t="s">
        <v>109</v>
      </c>
      <c r="C14" s="174" t="s">
        <v>157</v>
      </c>
      <c r="D14" s="229"/>
      <c r="E14" s="230" t="s">
        <v>157</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row>
    <row r="15" spans="1:40" ht="18" customHeight="1">
      <c r="A15" s="153">
        <v>5</v>
      </c>
      <c r="B15" s="228"/>
      <c r="C15" s="174"/>
      <c r="D15" s="229"/>
      <c r="E15" s="230"/>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row>
    <row r="16" spans="1:40" ht="18" customHeight="1">
      <c r="A16" s="153">
        <v>6</v>
      </c>
      <c r="B16" s="228"/>
      <c r="C16" s="174"/>
      <c r="D16" s="229"/>
      <c r="E16" s="230"/>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row>
    <row r="17" spans="1:40" ht="18" customHeight="1">
      <c r="A17" s="153">
        <v>7</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row>
    <row r="18" spans="1:40" ht="18" customHeight="1">
      <c r="A18" s="153">
        <v>8</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row>
    <row r="19" spans="1:40" ht="18" customHeight="1">
      <c r="A19" s="153">
        <v>9</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row>
    <row r="20" spans="1:40" ht="18" customHeight="1">
      <c r="A20" s="153">
        <v>10</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row>
    <row r="21" spans="1:40" ht="18" customHeight="1">
      <c r="A21" s="153">
        <v>11</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row>
    <row r="22" spans="1:40" ht="18" customHeight="1">
      <c r="A22" s="153">
        <v>12</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row>
    <row r="23" spans="1:40" ht="18" customHeight="1">
      <c r="A23" s="153">
        <v>13</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row>
    <row r="24" spans="1:40" ht="18" customHeight="1">
      <c r="A24" s="153">
        <v>14</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row>
    <row r="25" spans="1:40" ht="18" customHeight="1">
      <c r="A25" s="153">
        <v>15</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row>
    <row r="26" spans="1:40" ht="18" customHeight="1">
      <c r="A26" s="153">
        <v>16</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row>
    <row r="27" spans="1:40" ht="18" customHeight="1">
      <c r="A27" s="153">
        <v>17</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row>
    <row r="28" spans="1:40" ht="18" customHeight="1">
      <c r="A28" s="153">
        <v>18</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row>
    <row r="29" spans="1:40" ht="18" customHeight="1">
      <c r="A29" s="153">
        <v>19</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row>
    <row r="30" spans="1:40" ht="18" customHeight="1">
      <c r="A30" s="153">
        <v>20</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row>
    <row r="31" spans="1:40" ht="18" customHeight="1">
      <c r="A31" s="154" t="s">
        <v>120</v>
      </c>
      <c r="B31" s="155"/>
      <c r="C31" s="155"/>
      <c r="D31" s="155"/>
      <c r="E31" s="155"/>
      <c r="F31" s="198">
        <f t="shared" ref="F31:AJ31" si="2">+SUM(F11:F30)</f>
        <v>0</v>
      </c>
      <c r="G31" s="198">
        <f t="shared" si="2"/>
        <v>0</v>
      </c>
      <c r="H31" s="198">
        <f t="shared" si="2"/>
        <v>0</v>
      </c>
      <c r="I31" s="198">
        <f t="shared" si="2"/>
        <v>0</v>
      </c>
      <c r="J31" s="198">
        <f t="shared" si="2"/>
        <v>0</v>
      </c>
      <c r="K31" s="198">
        <f t="shared" si="2"/>
        <v>0</v>
      </c>
      <c r="L31" s="198">
        <f t="shared" si="2"/>
        <v>0</v>
      </c>
      <c r="M31" s="198">
        <f t="shared" si="2"/>
        <v>0</v>
      </c>
      <c r="N31" s="198">
        <f t="shared" si="2"/>
        <v>0</v>
      </c>
      <c r="O31" s="198">
        <f t="shared" si="2"/>
        <v>0</v>
      </c>
      <c r="P31" s="198">
        <f t="shared" si="2"/>
        <v>0</v>
      </c>
      <c r="Q31" s="198">
        <f t="shared" si="2"/>
        <v>0</v>
      </c>
      <c r="R31" s="198">
        <f t="shared" si="2"/>
        <v>0</v>
      </c>
      <c r="S31" s="198">
        <f t="shared" si="2"/>
        <v>0</v>
      </c>
      <c r="T31" s="198">
        <f t="shared" si="2"/>
        <v>0</v>
      </c>
      <c r="U31" s="198">
        <f t="shared" si="2"/>
        <v>0</v>
      </c>
      <c r="V31" s="198">
        <f t="shared" si="2"/>
        <v>0</v>
      </c>
      <c r="W31" s="198">
        <f t="shared" si="2"/>
        <v>0</v>
      </c>
      <c r="X31" s="198">
        <f t="shared" si="2"/>
        <v>0</v>
      </c>
      <c r="Y31" s="198">
        <f t="shared" si="2"/>
        <v>0</v>
      </c>
      <c r="Z31" s="198">
        <f t="shared" si="2"/>
        <v>0</v>
      </c>
      <c r="AA31" s="198">
        <f t="shared" si="2"/>
        <v>0</v>
      </c>
      <c r="AB31" s="198">
        <f t="shared" si="2"/>
        <v>0</v>
      </c>
      <c r="AC31" s="198">
        <f t="shared" si="2"/>
        <v>0</v>
      </c>
      <c r="AD31" s="198">
        <f t="shared" si="2"/>
        <v>0</v>
      </c>
      <c r="AE31" s="198">
        <f t="shared" si="2"/>
        <v>0</v>
      </c>
      <c r="AF31" s="198">
        <f t="shared" si="2"/>
        <v>0</v>
      </c>
      <c r="AG31" s="198">
        <f t="shared" si="2"/>
        <v>0</v>
      </c>
      <c r="AH31" s="198">
        <f t="shared" si="2"/>
        <v>0</v>
      </c>
      <c r="AI31" s="198">
        <f t="shared" si="2"/>
        <v>0</v>
      </c>
      <c r="AJ31" s="198">
        <f t="shared" si="2"/>
        <v>0</v>
      </c>
      <c r="AK31" s="214">
        <f t="shared" si="0"/>
        <v>0</v>
      </c>
      <c r="AL31" s="216">
        <f t="shared" si="1"/>
        <v>0</v>
      </c>
      <c r="AM31" s="152"/>
      <c r="AN31" s="152"/>
    </row>
    <row r="32" spans="1:40" ht="18" customHeight="1">
      <c r="A32" s="155" t="s">
        <v>142</v>
      </c>
      <c r="B32" s="155"/>
      <c r="C32" s="155"/>
      <c r="D32" s="155"/>
      <c r="E32" s="188"/>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c r="AL32" s="217"/>
      <c r="AM32" s="152"/>
      <c r="AN32" s="152"/>
    </row>
    <row r="33" spans="1:40"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0"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0"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0" ht="21" customHeight="1">
      <c r="A36" s="158" t="s">
        <v>188</v>
      </c>
      <c r="B36" s="145"/>
      <c r="C36" s="159"/>
      <c r="D36" s="159"/>
      <c r="E36" s="159"/>
      <c r="F36" s="15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9"/>
      <c r="AM36" s="159"/>
      <c r="AN36" s="150"/>
    </row>
    <row r="37" spans="1:40" ht="24.95" customHeight="1">
      <c r="A37" s="150"/>
      <c r="B37" s="156"/>
      <c r="C37" s="175" t="str">
        <f>IF(VLOOKUP($AK$1,選択肢!$A$1:$J$32,C42,FALSE)=0,"-",VLOOKUP($AK$1,選択肢!$A$1:$J$32,C42,FALSE))</f>
        <v>管理者</v>
      </c>
      <c r="D37" s="180"/>
      <c r="E37" s="166" t="str">
        <f>IF(VLOOKUP($AK$1,選択肢!$A$1:$J$32,E42,FALSE)=0,"-",VLOOKUP($AK$1,選択肢!$A$1:$J$32,E42,FALSE))</f>
        <v>児童発達支援管理責任者</v>
      </c>
      <c r="F37" s="166"/>
      <c r="G37" s="166"/>
      <c r="H37" s="166"/>
      <c r="I37" s="175" t="str">
        <f>IF(VLOOKUP($AK$1,選択肢!$A$1:$J$32,I42,FALSE)=0,"-",VLOOKUP($AK$1,選択肢!$A$1:$J$32,I42,FALSE))</f>
        <v>訪問支援員</v>
      </c>
      <c r="J37" s="180"/>
      <c r="K37" s="180"/>
      <c r="L37" s="180"/>
      <c r="M37" s="180"/>
      <c r="N37" s="181"/>
      <c r="O37" s="175" t="str">
        <f>IF(VLOOKUP($AK$1,選択肢!$A$1:$J$32,O42,FALSE)=0,"-",VLOOKUP($AK$1,選択肢!$A$1:$J$32,O42,FALSE))</f>
        <v>-</v>
      </c>
      <c r="P37" s="180"/>
      <c r="Q37" s="180"/>
      <c r="R37" s="180"/>
      <c r="S37" s="180"/>
      <c r="T37" s="181"/>
      <c r="U37" s="175" t="str">
        <f>IF(VLOOKUP($AK$1,選択肢!$A$1:$J$32,U42,FALSE)=0,"-",VLOOKUP($AK$1,選択肢!$A$1:$J$32,U42,FALSE))</f>
        <v>-</v>
      </c>
      <c r="V37" s="180"/>
      <c r="W37" s="180"/>
      <c r="X37" s="180"/>
      <c r="Y37" s="180"/>
      <c r="Z37" s="181"/>
      <c r="AA37" s="175" t="str">
        <f>IF(VLOOKUP($AK$1,選択肢!$A$1:$J$32,AA42,FALSE)=0,"-",VLOOKUP($AK$1,選択肢!$A$1:$J$32,AA42,FALSE))</f>
        <v>-</v>
      </c>
      <c r="AB37" s="180"/>
      <c r="AC37" s="180"/>
      <c r="AD37" s="180"/>
      <c r="AE37" s="180"/>
      <c r="AF37" s="181"/>
      <c r="AG37" s="166" t="str">
        <f>IF(VLOOKUP($AK$1,選択肢!$A$1:$J$32,AG42,FALSE)=0,"-",VLOOKUP($AK$1,選択肢!$A$1:$J$32,AG42,FALSE))</f>
        <v>-</v>
      </c>
      <c r="AH37" s="166"/>
      <c r="AI37" s="166"/>
      <c r="AJ37" s="166"/>
      <c r="AK37" s="166"/>
      <c r="AL37" s="166" t="str">
        <f>IF(VLOOKUP($AK$1,選択肢!$A$1:$J$32,AL42,FALSE)=0,"-",VLOOKUP($AK$1,選択肢!$A$1:$J$32,AL42,FALSE))</f>
        <v>-</v>
      </c>
      <c r="AM37" s="166"/>
      <c r="AN37" s="150"/>
    </row>
    <row r="38" spans="1:40" ht="18" customHeight="1">
      <c r="A38" s="150"/>
      <c r="B38" s="156"/>
      <c r="C38" s="154" t="s">
        <v>190</v>
      </c>
      <c r="D38" s="154" t="s">
        <v>191</v>
      </c>
      <c r="E38" s="165" t="s">
        <v>190</v>
      </c>
      <c r="F38" s="165" t="s">
        <v>191</v>
      </c>
      <c r="G38" s="165"/>
      <c r="H38" s="165"/>
      <c r="I38" s="154" t="s">
        <v>190</v>
      </c>
      <c r="J38" s="155"/>
      <c r="K38" s="188"/>
      <c r="L38" s="154" t="s">
        <v>191</v>
      </c>
      <c r="M38" s="155"/>
      <c r="N38" s="188"/>
      <c r="O38" s="154" t="s">
        <v>190</v>
      </c>
      <c r="P38" s="155"/>
      <c r="Q38" s="188"/>
      <c r="R38" s="154" t="s">
        <v>191</v>
      </c>
      <c r="S38" s="155"/>
      <c r="T38" s="188"/>
      <c r="U38" s="154" t="s">
        <v>190</v>
      </c>
      <c r="V38" s="155"/>
      <c r="W38" s="188"/>
      <c r="X38" s="154" t="s">
        <v>191</v>
      </c>
      <c r="Y38" s="155"/>
      <c r="Z38" s="188"/>
      <c r="AA38" s="154" t="s">
        <v>190</v>
      </c>
      <c r="AB38" s="155"/>
      <c r="AC38" s="188"/>
      <c r="AD38" s="154" t="s">
        <v>191</v>
      </c>
      <c r="AE38" s="155"/>
      <c r="AF38" s="188"/>
      <c r="AG38" s="154" t="s">
        <v>190</v>
      </c>
      <c r="AH38" s="155"/>
      <c r="AI38" s="188"/>
      <c r="AJ38" s="154" t="s">
        <v>191</v>
      </c>
      <c r="AK38" s="188"/>
      <c r="AL38" s="165" t="s">
        <v>48</v>
      </c>
      <c r="AM38" s="165" t="s">
        <v>203</v>
      </c>
      <c r="AN38" s="150"/>
    </row>
    <row r="39" spans="1:40" ht="18" customHeight="1">
      <c r="A39" s="150"/>
      <c r="B39" s="165" t="s">
        <v>192</v>
      </c>
      <c r="C39" s="165">
        <f>COUNTIFS($B$11:$B$30,C$37,$C$11:$C$30,"A",$E$11:$E$30,"*")</f>
        <v>1</v>
      </c>
      <c r="D39" s="165">
        <f>COUNTIFS($B$11:$B$30,C$37,$C$11:$C$30,"B",$E$11:$E$30,"*")</f>
        <v>0</v>
      </c>
      <c r="E39" s="165">
        <f>COUNTIFS($B$11:$B$30,E$37,$C$11:$C$30,"A",$E$11:$E$30,"*")</f>
        <v>0</v>
      </c>
      <c r="F39" s="154">
        <f>COUNTIFS($B$11:$B$30,E$37,$C$11:$C$30,"B",$E$11:$E$30,"*")</f>
        <v>1</v>
      </c>
      <c r="G39" s="155"/>
      <c r="H39" s="188"/>
      <c r="I39" s="154">
        <f>COUNTIFS($B$11:$B$30,I$37,$C$11:$C$30,"A",$E$11:$E$30,"*")</f>
        <v>0</v>
      </c>
      <c r="J39" s="155"/>
      <c r="K39" s="188"/>
      <c r="L39" s="154">
        <f>COUNTIFS($B$11:$B$30,I$37,$C$11:$C$30,"B",$E$11:$E$30,"*")</f>
        <v>0</v>
      </c>
      <c r="M39" s="155"/>
      <c r="N39" s="188"/>
      <c r="O39" s="154">
        <f>COUNTIFS($B$11:$B$30,O$37,$C$11:$C$30,"A",$E$11:$E$30,"*")</f>
        <v>0</v>
      </c>
      <c r="P39" s="155"/>
      <c r="Q39" s="188"/>
      <c r="R39" s="154">
        <f>COUNTIFS($B$11:$B$30,O$37,$C$11:$C$30,"B",$E$11:$E$30,"*")</f>
        <v>0</v>
      </c>
      <c r="S39" s="155"/>
      <c r="T39" s="188"/>
      <c r="U39" s="154">
        <f>COUNTIFS($B$11:$B$30,U$37,$C$11:$C$30,"A",$E$11:$E$30,"*")</f>
        <v>0</v>
      </c>
      <c r="V39" s="155"/>
      <c r="W39" s="188"/>
      <c r="X39" s="154">
        <f>COUNTIFS($B$11:$B$30,U$37,$C$11:$C$30,"B",$E$11:$E$30,"*")</f>
        <v>0</v>
      </c>
      <c r="Y39" s="155"/>
      <c r="Z39" s="188"/>
      <c r="AA39" s="154">
        <f>COUNTIFS($B$11:$B$30,AA$37,$C$11:$C$30,"A",$E$11:$E$30,"*")</f>
        <v>0</v>
      </c>
      <c r="AB39" s="155"/>
      <c r="AC39" s="188"/>
      <c r="AD39" s="154">
        <f>COUNTIFS($B$11:$B$30,AA$37,$C$11:$C$30,"B",$E$11:$E$30,"*")</f>
        <v>0</v>
      </c>
      <c r="AE39" s="155"/>
      <c r="AF39" s="188"/>
      <c r="AG39" s="154">
        <f>COUNTIFS($B$11:$B$30,AG$37,$C$11:$C$30,"A",$E$11:$E$30,"*")</f>
        <v>0</v>
      </c>
      <c r="AH39" s="155"/>
      <c r="AI39" s="188"/>
      <c r="AJ39" s="154">
        <f>COUNTIFS($B$11:$B$30,AG$37,$C$11:$C$30,"B",$E$11:$E$30,"*")</f>
        <v>0</v>
      </c>
      <c r="AK39" s="188"/>
      <c r="AL39" s="165">
        <f>COUNTIFS($B$11:$B$30,AL$37,$C$11:$C$30,"A",$E$11:$E$30,"*")</f>
        <v>0</v>
      </c>
      <c r="AM39" s="165">
        <f>COUNTIFS($B$11:$B$30,AL$37,$C$11:$C$30,"B",$E$11:$E$30,"*")</f>
        <v>0</v>
      </c>
      <c r="AN39" s="150"/>
    </row>
    <row r="40" spans="1:40" ht="18" customHeight="1">
      <c r="A40" s="150"/>
      <c r="B40" s="166" t="s">
        <v>193</v>
      </c>
      <c r="C40" s="165">
        <f>COUNTIFS($B$11:$B$30,C$37,$C$11:$C$30,"C",$E$11:$E$30,"*")</f>
        <v>0</v>
      </c>
      <c r="D40" s="165">
        <f>COUNTIFS($B$11:$B$30,C$37,$C$11:$C$30,"D",$E$11:$E$30,"*")</f>
        <v>0</v>
      </c>
      <c r="E40" s="165">
        <f>COUNTIFS($B$11:$B$30,E$37,$C$11:$C$30,"C",$E$11:$E$30,"*")</f>
        <v>1</v>
      </c>
      <c r="F40" s="154">
        <f>COUNTIFS($B$11:$B$30,E$37,$C$11:$C$30,"D",$E$11:$E$30,"*")</f>
        <v>0</v>
      </c>
      <c r="G40" s="155"/>
      <c r="H40" s="188"/>
      <c r="I40" s="154">
        <f>COUNTIFS($B$11:$B$30,I$37,$C$11:$C$30,"C",$E$11:$E$30,"*")</f>
        <v>0</v>
      </c>
      <c r="J40" s="155"/>
      <c r="K40" s="188"/>
      <c r="L40" s="154">
        <f>COUNTIFS($B$11:$B$30,I$37,$C$11:$C$30,"D",$E$11:$E$30,"*")</f>
        <v>1</v>
      </c>
      <c r="M40" s="155"/>
      <c r="N40" s="188"/>
      <c r="O40" s="154">
        <f>COUNTIFS($B$11:$B$30,O$37,$C$11:$C$30,"C",$E$11:$E$30,"*")</f>
        <v>0</v>
      </c>
      <c r="P40" s="155"/>
      <c r="Q40" s="188"/>
      <c r="R40" s="154">
        <f>COUNTIFS($B$11:$B$30,O$37,$C$11:$C$30,"D",$E$11:$E$30,"*")</f>
        <v>0</v>
      </c>
      <c r="S40" s="155"/>
      <c r="T40" s="188"/>
      <c r="U40" s="154">
        <f>COUNTIFS($B$11:$B$30,U$37,$C$11:$C$30,"C",$E$11:$E$30,"*")</f>
        <v>0</v>
      </c>
      <c r="V40" s="155"/>
      <c r="W40" s="188"/>
      <c r="X40" s="154">
        <f>COUNTIFS($B$11:$B$30,U$37,$C$11:$C$30,"D",$E$11:$E$30,"*")</f>
        <v>0</v>
      </c>
      <c r="Y40" s="155"/>
      <c r="Z40" s="188"/>
      <c r="AA40" s="154">
        <f>COUNTIFS($B$11:$B$30,AA$37,$C$11:$C$30,"C",$E$11:$E$30,"*")</f>
        <v>0</v>
      </c>
      <c r="AB40" s="155"/>
      <c r="AC40" s="188"/>
      <c r="AD40" s="154">
        <f>COUNTIFS($B$11:$B$30,AA$37,$C$11:$C$30,"D",$E$11:$E$30,"*")</f>
        <v>0</v>
      </c>
      <c r="AE40" s="155"/>
      <c r="AF40" s="188"/>
      <c r="AG40" s="154">
        <f>COUNTIFS($B$11:$B$30,AG$37,$C$11:$C$30,"C",$E$11:$E$30,"*")</f>
        <v>0</v>
      </c>
      <c r="AH40" s="155"/>
      <c r="AI40" s="188"/>
      <c r="AJ40" s="154">
        <f>COUNTIFS($B$11:$B$30,AG$37,$C$11:$C$30,"D",$E$11:$E$30,"*")</f>
        <v>0</v>
      </c>
      <c r="AK40" s="188"/>
      <c r="AL40" s="165">
        <f>COUNTIFS($B$11:$B$30,AL$37,$C$11:$C$30,"C",$E$11:$E$30,"*")</f>
        <v>0</v>
      </c>
      <c r="AM40" s="165">
        <f>COUNTIFS($B$11:$B$30,AL$37,$C$11:$C$30,"D",$E$11:$E$30,"*")</f>
        <v>0</v>
      </c>
      <c r="AN40" s="150"/>
    </row>
    <row r="41" spans="1:40" ht="24.95" customHeight="1">
      <c r="A41" s="150"/>
      <c r="B41" s="166" t="s">
        <v>194</v>
      </c>
      <c r="C41" s="175" t="str">
        <f>IF($AK$3="４週",SUMIFS($AK$11:$AK$30,$B$11:$B$30,C37)/4/$AH$5,IF($AK$3="歴月",SUMIFS($AK$11:$AK$30,$B$11:$B$30,C37)/$AL$5,"記載する期間を選択してください"))</f>
        <v>記載する期間を選択してください</v>
      </c>
      <c r="D41" s="181"/>
      <c r="E41" s="175" t="str">
        <f>IF($AK$3="４週",SUMIFS($AK$11:$AK$30,$B$11:$B$30,E37)/4/$AH$5,IF($AK$3="歴月",SUMIFS($AK$11:$AK$30,$B$11:$B$30,E37)/$AL$5,"記載する期間を選択してください"))</f>
        <v>記載する期間を選択してください</v>
      </c>
      <c r="F41" s="180"/>
      <c r="G41" s="180"/>
      <c r="H41" s="181"/>
      <c r="I41" s="175" t="str">
        <f>IF($AK$3="４週",SUMIFS($AK$11:$AK$30,$B$11:$B$30,I37)/4/$AH$5,IF($AK$3="歴月",SUMIFS($AK$11:$AK$30,$B$11:$B$30,I37)/$AL$5,"記載する期間を選択してください"))</f>
        <v>記載する期間を選択してください</v>
      </c>
      <c r="J41" s="180"/>
      <c r="K41" s="180"/>
      <c r="L41" s="180"/>
      <c r="M41" s="180"/>
      <c r="N41" s="181"/>
      <c r="O41" s="175" t="str">
        <f>IF($AK$3="４週",SUMIFS($AK$11:$AK$30,$B$11:$B$30,O37)/4/$AH$5,IF($AK$3="歴月",SUMIFS($AK$11:$AK$30,$B$11:$B$30,O37)/$AL$5,"記載する期間を選択してください"))</f>
        <v>記載する期間を選択してください</v>
      </c>
      <c r="P41" s="180"/>
      <c r="Q41" s="180"/>
      <c r="R41" s="180"/>
      <c r="S41" s="180"/>
      <c r="T41" s="181"/>
      <c r="U41" s="175" t="str">
        <f>IF($AK$3="４週",SUMIFS($AK$11:$AK$30,$B$11:$B$30,U37)/4/$AH$5,IF($AK$3="歴月",SUMIFS($AK$11:$AK$30,$B$11:$B$30,U37)/$AL$5,"記載する期間を選択してください"))</f>
        <v>記載する期間を選択してください</v>
      </c>
      <c r="V41" s="180"/>
      <c r="W41" s="180"/>
      <c r="X41" s="180"/>
      <c r="Y41" s="180"/>
      <c r="Z41" s="181"/>
      <c r="AA41" s="175" t="str">
        <f>IF($AK$3="４週",SUMIFS($AK$11:$AK$30,$B$11:$B$30,AA37)/4/$AH$5,IF($AK$3="歴月",SUMIFS($AK$11:$AK$30,$B$11:$B$30,AA37)/$AL$5,"記載する期間を選択してください"))</f>
        <v>記載する期間を選択してください</v>
      </c>
      <c r="AB41" s="180"/>
      <c r="AC41" s="180"/>
      <c r="AD41" s="180"/>
      <c r="AE41" s="180"/>
      <c r="AF41" s="181"/>
      <c r="AG41" s="175" t="str">
        <f>IF($AK$3="４週",SUMIFS($AK$11:$AK$30,$B$11:$B$30,AG37)/4/$AH$5,IF($AK$3="歴月",SUMIFS($AK$11:$AK$30,$B$11:$B$30,AG37)/$AL$5,"記載する期間を選択してください"))</f>
        <v>記載する期間を選択してください</v>
      </c>
      <c r="AH41" s="180"/>
      <c r="AI41" s="180"/>
      <c r="AJ41" s="180"/>
      <c r="AK41" s="181"/>
      <c r="AL41" s="175" t="str">
        <f>IF($AK$3="４週",SUMIFS($AK$11:$AK$30,$B$11:$B$30,AL37)/4/$AH$5,IF($AK$3="歴月",SUMIFS($AK$11:$AK$30,$B$11:$B$30,AL37)/$AL$5,"記載する期間を選択してください"))</f>
        <v>記載する期間を選択してください</v>
      </c>
      <c r="AM41" s="181"/>
      <c r="AN41" s="150"/>
    </row>
    <row r="42" spans="1:40" ht="5.0999999999999996" customHeight="1">
      <c r="A42" s="150"/>
      <c r="B42" s="145"/>
      <c r="C42" s="176">
        <v>2</v>
      </c>
      <c r="D42" s="176"/>
      <c r="E42" s="176">
        <v>3</v>
      </c>
      <c r="F42" s="176"/>
      <c r="G42" s="176"/>
      <c r="H42" s="176"/>
      <c r="I42" s="176">
        <v>4</v>
      </c>
      <c r="J42" s="176"/>
      <c r="K42" s="176"/>
      <c r="L42" s="176"/>
      <c r="M42" s="176"/>
      <c r="N42" s="176"/>
      <c r="O42" s="176">
        <v>5</v>
      </c>
      <c r="P42" s="176"/>
      <c r="Q42" s="176"/>
      <c r="R42" s="176"/>
      <c r="S42" s="176"/>
      <c r="T42" s="176"/>
      <c r="U42" s="176">
        <v>6</v>
      </c>
      <c r="V42" s="176"/>
      <c r="W42" s="176"/>
      <c r="X42" s="176"/>
      <c r="Y42" s="176"/>
      <c r="Z42" s="176"/>
      <c r="AA42" s="176">
        <v>7</v>
      </c>
      <c r="AB42" s="176"/>
      <c r="AC42" s="176"/>
      <c r="AD42" s="176"/>
      <c r="AE42" s="176"/>
      <c r="AF42" s="176"/>
      <c r="AG42" s="176">
        <v>8</v>
      </c>
      <c r="AH42" s="176"/>
      <c r="AI42" s="176"/>
      <c r="AJ42" s="176"/>
      <c r="AK42" s="176"/>
      <c r="AL42" s="176">
        <v>9</v>
      </c>
      <c r="AM42" s="159"/>
      <c r="AN42" s="150"/>
    </row>
    <row r="43" spans="1:40" ht="15" customHeight="1">
      <c r="A43" s="148" t="s">
        <v>143</v>
      </c>
      <c r="B43" s="167"/>
      <c r="C43" s="167"/>
      <c r="D43" s="167"/>
      <c r="E43" s="167"/>
      <c r="F43" s="200"/>
      <c r="G43" s="167"/>
      <c r="H43" s="176"/>
      <c r="I43" s="176"/>
      <c r="J43" s="176"/>
      <c r="K43" s="176"/>
      <c r="L43" s="176"/>
      <c r="M43" s="176"/>
      <c r="N43" s="176"/>
      <c r="O43" s="176"/>
      <c r="P43" s="176"/>
      <c r="Q43" s="176"/>
      <c r="R43" s="176">
        <v>6</v>
      </c>
      <c r="S43" s="176"/>
      <c r="T43" s="176"/>
      <c r="U43" s="176"/>
      <c r="V43" s="176"/>
      <c r="W43" s="176"/>
      <c r="X43" s="176">
        <v>7</v>
      </c>
      <c r="Y43" s="176"/>
      <c r="Z43" s="176"/>
      <c r="AA43" s="176"/>
      <c r="AB43" s="176"/>
      <c r="AC43" s="176"/>
      <c r="AD43" s="176">
        <v>8</v>
      </c>
      <c r="AE43" s="176"/>
      <c r="AF43" s="176"/>
      <c r="AG43" s="209"/>
      <c r="AH43" s="209"/>
      <c r="AI43" s="209"/>
      <c r="AJ43" s="209">
        <v>9</v>
      </c>
      <c r="AK43" s="176"/>
      <c r="AL43" s="176"/>
      <c r="AM43" s="150"/>
    </row>
    <row r="44" spans="1:40" s="148" customFormat="1" ht="15" customHeight="1">
      <c r="A44" s="148" t="s">
        <v>49</v>
      </c>
      <c r="B44" s="157"/>
      <c r="C44" s="157"/>
      <c r="D44" s="157"/>
      <c r="E44" s="157"/>
      <c r="F44" s="157"/>
      <c r="G44" s="157"/>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40" s="148" customFormat="1" ht="15" customHeight="1">
      <c r="A45" s="148" t="s">
        <v>144</v>
      </c>
      <c r="B45" s="157"/>
      <c r="C45" s="157"/>
      <c r="D45" s="157"/>
      <c r="E45" s="157"/>
      <c r="F45" s="157"/>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40" s="148" customFormat="1" ht="15" customHeight="1">
      <c r="A46" s="148" t="s">
        <v>38</v>
      </c>
      <c r="B46" s="157"/>
      <c r="C46" s="157"/>
      <c r="D46" s="157"/>
      <c r="E46" s="157"/>
      <c r="F46" s="157"/>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40" s="148" customFormat="1" ht="15" customHeight="1">
      <c r="A47" s="148" t="s">
        <v>145</v>
      </c>
      <c r="B47" s="157"/>
      <c r="C47" s="157"/>
      <c r="D47" s="157"/>
      <c r="E47" s="157"/>
      <c r="F47" s="157"/>
      <c r="G47" s="157"/>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40" ht="15" customHeight="1">
      <c r="A48" s="148" t="s">
        <v>146</v>
      </c>
      <c r="B48" s="168"/>
      <c r="C48" s="148"/>
      <c r="D48" s="148"/>
      <c r="E48" s="148"/>
      <c r="F48" s="148"/>
      <c r="G48" s="148"/>
    </row>
    <row r="49" spans="1:7" ht="15" customHeight="1">
      <c r="A49" s="148" t="s">
        <v>147</v>
      </c>
      <c r="B49" s="168"/>
      <c r="C49" s="148"/>
      <c r="D49" s="148"/>
      <c r="E49" s="148"/>
      <c r="F49" s="148"/>
      <c r="G49" s="148"/>
    </row>
    <row r="50" spans="1:7" ht="15" customHeight="1">
      <c r="A50" s="148"/>
      <c r="B50" s="165" t="s">
        <v>148</v>
      </c>
      <c r="C50" s="165" t="s">
        <v>149</v>
      </c>
      <c r="D50" s="165"/>
      <c r="E50" s="165"/>
      <c r="F50" s="148"/>
      <c r="G50" s="148"/>
    </row>
    <row r="51" spans="1:7" ht="15" customHeight="1">
      <c r="A51" s="148"/>
      <c r="B51" s="169" t="s">
        <v>150</v>
      </c>
      <c r="C51" s="177" t="s">
        <v>152</v>
      </c>
      <c r="D51" s="177"/>
      <c r="E51" s="177"/>
      <c r="F51" s="148"/>
      <c r="G51" s="148"/>
    </row>
    <row r="52" spans="1:7" ht="15" customHeight="1">
      <c r="A52" s="148"/>
      <c r="B52" s="169" t="s">
        <v>153</v>
      </c>
      <c r="C52" s="177" t="s">
        <v>154</v>
      </c>
      <c r="D52" s="177"/>
      <c r="E52" s="177"/>
      <c r="F52" s="148"/>
      <c r="G52" s="148"/>
    </row>
    <row r="53" spans="1:7" ht="15" customHeight="1">
      <c r="A53" s="148"/>
      <c r="B53" s="169" t="s">
        <v>155</v>
      </c>
      <c r="C53" s="177" t="s">
        <v>156</v>
      </c>
      <c r="D53" s="177"/>
      <c r="E53" s="177"/>
      <c r="F53" s="148"/>
      <c r="G53" s="148"/>
    </row>
    <row r="54" spans="1:7" ht="15" customHeight="1">
      <c r="A54" s="148"/>
      <c r="B54" s="169" t="s">
        <v>157</v>
      </c>
      <c r="C54" s="177" t="s">
        <v>159</v>
      </c>
      <c r="D54" s="177"/>
      <c r="E54" s="177"/>
      <c r="F54" s="148"/>
      <c r="G54" s="148"/>
    </row>
    <row r="55" spans="1:7" ht="15" customHeight="1">
      <c r="A55" s="148"/>
      <c r="B55" s="148" t="s">
        <v>160</v>
      </c>
      <c r="C55" s="148"/>
      <c r="D55" s="148"/>
      <c r="E55" s="148"/>
      <c r="F55" s="148"/>
      <c r="G55" s="148"/>
    </row>
    <row r="56" spans="1:7" ht="15" customHeight="1">
      <c r="A56" s="148"/>
      <c r="B56" s="148" t="s">
        <v>26</v>
      </c>
      <c r="C56" s="148"/>
      <c r="D56" s="148"/>
      <c r="E56" s="148"/>
      <c r="F56" s="148"/>
      <c r="G56" s="148"/>
    </row>
    <row r="57" spans="1:7" ht="15" customHeight="1">
      <c r="A57" s="148"/>
      <c r="B57" s="148" t="s">
        <v>161</v>
      </c>
      <c r="C57" s="148"/>
      <c r="D57" s="148"/>
      <c r="E57" s="148"/>
      <c r="F57" s="148"/>
      <c r="G57" s="148"/>
    </row>
    <row r="58" spans="1:7" ht="15" customHeight="1">
      <c r="A58" s="148" t="s">
        <v>162</v>
      </c>
      <c r="B58" s="168"/>
      <c r="C58" s="148"/>
      <c r="D58" s="148"/>
      <c r="E58" s="148"/>
      <c r="F58" s="148"/>
      <c r="G58" s="148"/>
    </row>
    <row r="59" spans="1:7" ht="15" customHeight="1">
      <c r="A59" s="148" t="s">
        <v>3</v>
      </c>
      <c r="B59" s="168"/>
      <c r="C59" s="148"/>
      <c r="D59" s="148"/>
      <c r="E59" s="148"/>
      <c r="F59" s="148"/>
      <c r="G59" s="148"/>
    </row>
    <row r="60" spans="1:7" ht="15" customHeight="1">
      <c r="A60" s="148" t="s">
        <v>163</v>
      </c>
      <c r="B60" s="168"/>
      <c r="C60" s="148"/>
      <c r="D60" s="148"/>
      <c r="E60" s="148"/>
      <c r="F60" s="148"/>
      <c r="G60" s="148"/>
    </row>
    <row r="61" spans="1:7" ht="15" customHeight="1">
      <c r="A61" s="148" t="s">
        <v>164</v>
      </c>
      <c r="B61" s="168"/>
      <c r="C61" s="148"/>
      <c r="D61" s="148"/>
      <c r="E61" s="148"/>
      <c r="F61" s="148"/>
      <c r="G61" s="148"/>
    </row>
    <row r="62" spans="1:7" ht="15" customHeight="1">
      <c r="A62" s="148" t="s">
        <v>165</v>
      </c>
      <c r="B62" s="168"/>
      <c r="C62" s="148"/>
      <c r="D62" s="148"/>
      <c r="E62" s="148"/>
      <c r="F62" s="148"/>
      <c r="G62" s="148"/>
    </row>
    <row r="63" spans="1:7" ht="15" customHeight="1">
      <c r="A63" s="148" t="s">
        <v>166</v>
      </c>
      <c r="B63" s="168"/>
      <c r="C63" s="148"/>
      <c r="D63" s="148"/>
      <c r="E63" s="148"/>
      <c r="F63" s="148"/>
      <c r="G63" s="148"/>
    </row>
    <row r="64" spans="1:7" ht="15" customHeight="1">
      <c r="A64" s="148"/>
      <c r="B64" s="148" t="s">
        <v>89</v>
      </c>
      <c r="C64" s="148"/>
      <c r="D64" s="148"/>
      <c r="E64" s="148"/>
      <c r="F64" s="148"/>
      <c r="G64" s="148"/>
    </row>
    <row r="65" spans="1:7" ht="15" customHeight="1">
      <c r="A65" s="148"/>
      <c r="B65" s="148" t="s">
        <v>168</v>
      </c>
      <c r="C65" s="148"/>
      <c r="D65" s="148"/>
      <c r="E65" s="148"/>
      <c r="F65" s="148"/>
      <c r="G65" s="148"/>
    </row>
    <row r="66" spans="1:7" ht="15" customHeight="1">
      <c r="A66" s="148" t="s">
        <v>116</v>
      </c>
      <c r="B66" s="168"/>
      <c r="C66" s="148"/>
      <c r="D66" s="148"/>
      <c r="E66" s="148"/>
      <c r="F66" s="148"/>
      <c r="G66" s="148"/>
    </row>
    <row r="67" spans="1:7" ht="15" customHeight="1">
      <c r="A67" s="148" t="s">
        <v>169</v>
      </c>
      <c r="B67" s="168"/>
      <c r="C67" s="148"/>
      <c r="D67" s="148"/>
      <c r="E67" s="148"/>
      <c r="F67" s="148"/>
      <c r="G67" s="148"/>
    </row>
    <row r="68" spans="1:7" ht="15" customHeight="1">
      <c r="A68" s="148" t="s">
        <v>170</v>
      </c>
      <c r="B68" s="168"/>
      <c r="C68" s="148"/>
      <c r="D68" s="148"/>
      <c r="E68" s="148"/>
      <c r="F68" s="148"/>
      <c r="G68" s="148"/>
    </row>
    <row r="69" spans="1:7" ht="15" customHeight="1">
      <c r="A69" s="148" t="s">
        <v>171</v>
      </c>
      <c r="B69" s="168"/>
      <c r="C69" s="148"/>
      <c r="D69" s="148"/>
      <c r="E69" s="148"/>
      <c r="F69" s="148"/>
      <c r="G69" s="148"/>
    </row>
    <row r="70" spans="1:7" ht="15" customHeight="1">
      <c r="A70" s="148" t="s">
        <v>172</v>
      </c>
      <c r="B70" s="168"/>
      <c r="C70" s="148"/>
      <c r="D70" s="148"/>
      <c r="E70" s="148"/>
      <c r="F70" s="148"/>
      <c r="G70" s="148"/>
    </row>
    <row r="71" spans="1:7" ht="15" customHeight="1">
      <c r="A71" s="148" t="s">
        <v>51</v>
      </c>
      <c r="B71" s="168"/>
      <c r="C71" s="148"/>
      <c r="D71" s="148"/>
      <c r="E71" s="148"/>
      <c r="F71" s="148"/>
      <c r="G71" s="148"/>
    </row>
    <row r="72" spans="1:7" ht="15" customHeight="1">
      <c r="A72" s="148" t="s">
        <v>173</v>
      </c>
      <c r="B72" s="168"/>
      <c r="C72" s="148"/>
      <c r="D72" s="148"/>
      <c r="E72" s="148"/>
      <c r="F72" s="148"/>
      <c r="G72" s="148"/>
    </row>
    <row r="73" spans="1:7" ht="15" customHeight="1">
      <c r="A73" s="148" t="s">
        <v>175</v>
      </c>
      <c r="B73" s="168"/>
      <c r="C73" s="148"/>
      <c r="D73" s="148"/>
      <c r="E73" s="148"/>
      <c r="F73" s="148"/>
      <c r="G73" s="148"/>
    </row>
  </sheetData>
  <mergeCells count="10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 ref="A7:A10"/>
    <mergeCell ref="B7:B8"/>
    <mergeCell ref="C7:C10"/>
    <mergeCell ref="D7:D10"/>
    <mergeCell ref="E7:E10"/>
    <mergeCell ref="AK7:AK10"/>
    <mergeCell ref="AL7:AL10"/>
    <mergeCell ref="AM7:AN10"/>
    <mergeCell ref="B9:B10"/>
    <mergeCell ref="AM31:AN32"/>
  </mergeCells>
  <phoneticPr fontId="4"/>
  <dataValidations count="5">
    <dataValidation type="list" allowBlank="1" showDropDown="0" showInputMessage="1" showErrorMessage="0" sqref="B13:B30">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1:C30">
      <formula1>"A,B,C,D"</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6"/>
  <dimension ref="A1:AN73"/>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206</v>
      </c>
      <c r="AL1" s="211"/>
      <c r="AM1" s="211"/>
      <c r="AN1" s="211"/>
    </row>
    <row r="2" spans="1:40"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05"/>
      <c r="Z5" s="205"/>
      <c r="AA5" s="205"/>
      <c r="AB5" s="150"/>
      <c r="AC5" s="205"/>
      <c r="AD5" s="205"/>
      <c r="AE5" s="205"/>
      <c r="AF5" s="205"/>
      <c r="AG5" s="208" t="s">
        <v>126</v>
      </c>
      <c r="AH5" s="210"/>
      <c r="AI5" s="210"/>
      <c r="AJ5" s="210"/>
      <c r="AK5" s="205" t="s">
        <v>127</v>
      </c>
      <c r="AL5" s="231"/>
      <c r="AM5" s="205" t="s">
        <v>128</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59"/>
      <c r="Y6" s="159"/>
      <c r="Z6" s="159"/>
      <c r="AA6" s="159"/>
      <c r="AB6" s="159"/>
      <c r="AC6" s="159"/>
      <c r="AD6" s="159"/>
      <c r="AE6" s="159"/>
      <c r="AF6" s="159"/>
      <c r="AG6" s="159"/>
      <c r="AH6" s="159"/>
      <c r="AI6" s="159"/>
      <c r="AJ6" s="159"/>
      <c r="AK6" s="159"/>
      <c r="AL6" s="159"/>
      <c r="AM6" s="150"/>
      <c r="AN6" s="150"/>
    </row>
    <row r="7" spans="1:40" ht="15" customHeight="1">
      <c r="A7" s="152" t="s">
        <v>129</v>
      </c>
      <c r="B7" s="160" t="s">
        <v>114</v>
      </c>
      <c r="C7" s="171" t="s">
        <v>130</v>
      </c>
      <c r="D7" s="165" t="s">
        <v>131</v>
      </c>
      <c r="E7" s="154" t="s">
        <v>133</v>
      </c>
      <c r="F7" s="194" t="s">
        <v>134</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81" t="s">
        <v>135</v>
      </c>
      <c r="AL7" s="166" t="s">
        <v>136</v>
      </c>
      <c r="AM7" s="218" t="s">
        <v>2</v>
      </c>
      <c r="AN7" s="218"/>
    </row>
    <row r="8" spans="1:40" ht="15" customHeight="1">
      <c r="A8" s="152"/>
      <c r="B8" s="161"/>
      <c r="C8" s="172"/>
      <c r="D8" s="165"/>
      <c r="E8" s="154"/>
      <c r="F8" s="165" t="s">
        <v>137</v>
      </c>
      <c r="G8" s="165"/>
      <c r="H8" s="165"/>
      <c r="I8" s="165"/>
      <c r="J8" s="165"/>
      <c r="K8" s="165"/>
      <c r="L8" s="165"/>
      <c r="M8" s="165" t="s">
        <v>138</v>
      </c>
      <c r="N8" s="165"/>
      <c r="O8" s="165"/>
      <c r="P8" s="165"/>
      <c r="Q8" s="165"/>
      <c r="R8" s="165"/>
      <c r="S8" s="165"/>
      <c r="T8" s="165" t="s">
        <v>139</v>
      </c>
      <c r="U8" s="165"/>
      <c r="V8" s="165"/>
      <c r="W8" s="165"/>
      <c r="X8" s="165"/>
      <c r="Y8" s="165"/>
      <c r="Z8" s="165"/>
      <c r="AA8" s="165" t="s">
        <v>140</v>
      </c>
      <c r="AB8" s="165"/>
      <c r="AC8" s="165"/>
      <c r="AD8" s="165"/>
      <c r="AE8" s="165"/>
      <c r="AF8" s="165"/>
      <c r="AG8" s="165"/>
      <c r="AH8" s="165" t="s">
        <v>141</v>
      </c>
      <c r="AI8" s="165"/>
      <c r="AJ8" s="165"/>
      <c r="AK8" s="181"/>
      <c r="AL8" s="166"/>
      <c r="AM8" s="218"/>
      <c r="AN8" s="218"/>
    </row>
    <row r="9" spans="1:40" ht="15" customHeight="1">
      <c r="A9" s="152"/>
      <c r="B9" s="162" t="s">
        <v>179</v>
      </c>
      <c r="C9" s="172"/>
      <c r="D9" s="165"/>
      <c r="E9" s="154"/>
      <c r="F9" s="195">
        <f>DATE($M$2,$S$2,1)</f>
        <v>46143</v>
      </c>
      <c r="G9" s="195">
        <f>DATE($M$2,$S$2,2)</f>
        <v>46144</v>
      </c>
      <c r="H9" s="195">
        <f>DATE($M$2,$S$2,3)</f>
        <v>46145</v>
      </c>
      <c r="I9" s="195">
        <f>DATE($M$2,$S$2,4)</f>
        <v>46146</v>
      </c>
      <c r="J9" s="195">
        <f>DATE($M$2,$S$2,5)</f>
        <v>46147</v>
      </c>
      <c r="K9" s="195">
        <f>DATE($M$2,$S$2,6)</f>
        <v>46148</v>
      </c>
      <c r="L9" s="195">
        <f>DATE($M$2,$S$2,7)</f>
        <v>46149</v>
      </c>
      <c r="M9" s="195">
        <f>DATE($M$2,$S$2,8)</f>
        <v>46150</v>
      </c>
      <c r="N9" s="195">
        <f>DATE($M$2,$S$2,9)</f>
        <v>46151</v>
      </c>
      <c r="O9" s="195">
        <f>DATE($M$2,$S$2,10)</f>
        <v>46152</v>
      </c>
      <c r="P9" s="195">
        <f>DATE($M$2,$S$2,11)</f>
        <v>46153</v>
      </c>
      <c r="Q9" s="195">
        <f>DATE($M$2,$S$2,12)</f>
        <v>46154</v>
      </c>
      <c r="R9" s="195">
        <f>DATE($M$2,$S$2,13)</f>
        <v>46155</v>
      </c>
      <c r="S9" s="195">
        <f>DATE($M$2,$S$2,14)</f>
        <v>46156</v>
      </c>
      <c r="T9" s="195">
        <f>DATE($M$2,$S$2,15)</f>
        <v>46157</v>
      </c>
      <c r="U9" s="195">
        <f>DATE($M$2,$S$2,16)</f>
        <v>46158</v>
      </c>
      <c r="V9" s="195">
        <f>DATE($M$2,$S$2,17)</f>
        <v>46159</v>
      </c>
      <c r="W9" s="195">
        <f>DATE($M$2,$S$2,18)</f>
        <v>46160</v>
      </c>
      <c r="X9" s="195">
        <f>DATE($M$2,$S$2,19)</f>
        <v>46161</v>
      </c>
      <c r="Y9" s="195">
        <f>DATE($M$2,$S$2,20)</f>
        <v>46162</v>
      </c>
      <c r="Z9" s="195">
        <f>DATE($M$2,$S$2,21)</f>
        <v>46163</v>
      </c>
      <c r="AA9" s="195">
        <f>DATE($M$2,$S$2,22)</f>
        <v>46164</v>
      </c>
      <c r="AB9" s="195">
        <f>DATE($M$2,$S$2,23)</f>
        <v>46165</v>
      </c>
      <c r="AC9" s="195">
        <f>DATE($M$2,$S$2,24)</f>
        <v>46166</v>
      </c>
      <c r="AD9" s="195">
        <f>DATE($M$2,$S$2,25)</f>
        <v>46167</v>
      </c>
      <c r="AE9" s="195">
        <f>DATE($M$2,$S$2,26)</f>
        <v>46168</v>
      </c>
      <c r="AF9" s="195">
        <f>DATE($M$2,$S$2,27)</f>
        <v>46169</v>
      </c>
      <c r="AG9" s="195">
        <f>DATE($M$2,$S$2,28)</f>
        <v>46170</v>
      </c>
      <c r="AH9" s="195">
        <f>IF(DAY(EOMONTH(F9,0))&lt;29,"",DATE($M$2,$S$2,29))</f>
        <v>46171</v>
      </c>
      <c r="AI9" s="195">
        <f>IF(DAY(EOMONTH(F9,0))&lt;30,"",DATE($M$2,$S$2,30))</f>
        <v>46172</v>
      </c>
      <c r="AJ9" s="195">
        <f>IF(DAY(EOMONTH(F9,0))&lt;31,"",DATE($M$2,$S$2,31))</f>
        <v>46173</v>
      </c>
      <c r="AK9" s="181"/>
      <c r="AL9" s="166"/>
      <c r="AM9" s="218"/>
      <c r="AN9" s="218"/>
    </row>
    <row r="10" spans="1:40" ht="15" customHeight="1">
      <c r="A10" s="152"/>
      <c r="B10" s="163"/>
      <c r="C10" s="173"/>
      <c r="D10" s="165"/>
      <c r="E10" s="154"/>
      <c r="F10" s="196">
        <f>DATE($M$2,$S$2,1)</f>
        <v>46143</v>
      </c>
      <c r="G10" s="196">
        <f>DATE($M$2,$S$2,2)</f>
        <v>46144</v>
      </c>
      <c r="H10" s="196">
        <f>DATE($M$2,$S$2,3)</f>
        <v>46145</v>
      </c>
      <c r="I10" s="196">
        <f>DATE($M$2,$S$2,4)</f>
        <v>46146</v>
      </c>
      <c r="J10" s="196">
        <f>DATE($M$2,$S$2,5)</f>
        <v>46147</v>
      </c>
      <c r="K10" s="196">
        <f>DATE($M$2,$S$2,6)</f>
        <v>46148</v>
      </c>
      <c r="L10" s="196">
        <f>DATE($M$2,$S$2,7)</f>
        <v>46149</v>
      </c>
      <c r="M10" s="196">
        <f>DATE($M$2,$S$2,8)</f>
        <v>46150</v>
      </c>
      <c r="N10" s="196">
        <f>DATE($M$2,$S$2,9)</f>
        <v>46151</v>
      </c>
      <c r="O10" s="196">
        <f>DATE($M$2,$S$2,10)</f>
        <v>46152</v>
      </c>
      <c r="P10" s="196">
        <f>DATE($M$2,$S$2,11)</f>
        <v>46153</v>
      </c>
      <c r="Q10" s="196">
        <f>DATE($M$2,$S$2,12)</f>
        <v>46154</v>
      </c>
      <c r="R10" s="196">
        <f>DATE($M$2,$S$2,13)</f>
        <v>46155</v>
      </c>
      <c r="S10" s="196">
        <f>DATE($M$2,$S$2,14)</f>
        <v>46156</v>
      </c>
      <c r="T10" s="196">
        <f>DATE($M$2,$S$2,15)</f>
        <v>46157</v>
      </c>
      <c r="U10" s="196">
        <f>DATE($M$2,$S$2,16)</f>
        <v>46158</v>
      </c>
      <c r="V10" s="196">
        <f>DATE($M$2,$S$2,17)</f>
        <v>46159</v>
      </c>
      <c r="W10" s="196">
        <f>DATE($M$2,$S$2,18)</f>
        <v>46160</v>
      </c>
      <c r="X10" s="196">
        <f>DATE($M$2,$S$2,19)</f>
        <v>46161</v>
      </c>
      <c r="Y10" s="196">
        <f>DATE($M$2,$S$2,20)</f>
        <v>46162</v>
      </c>
      <c r="Z10" s="196">
        <f>DATE($M$2,$S$2,21)</f>
        <v>46163</v>
      </c>
      <c r="AA10" s="196">
        <f>DATE($M$2,$S$2,22)</f>
        <v>46164</v>
      </c>
      <c r="AB10" s="196">
        <f>DATE($M$2,$S$2,23)</f>
        <v>46165</v>
      </c>
      <c r="AC10" s="196">
        <f>DATE($M$2,$S$2,24)</f>
        <v>46166</v>
      </c>
      <c r="AD10" s="196">
        <f>DATE($M$2,$S$2,25)</f>
        <v>46167</v>
      </c>
      <c r="AE10" s="196">
        <f>DATE($M$2,$S$2,26)</f>
        <v>46168</v>
      </c>
      <c r="AF10" s="196">
        <f>DATE($M$2,$S$2,27)</f>
        <v>46169</v>
      </c>
      <c r="AG10" s="196">
        <f>DATE($M$2,$S$2,28)</f>
        <v>46170</v>
      </c>
      <c r="AH10" s="196">
        <f>IF(DAY(EOMONTH(F10,0))&lt;29,"",DATE($M$2,$S$2,29))</f>
        <v>46171</v>
      </c>
      <c r="AI10" s="196">
        <f>IF(DAY(EOMONTH(F10,0))&lt;30,"",DATE($M$2,$S$2,30))</f>
        <v>46172</v>
      </c>
      <c r="AJ10" s="196">
        <f>IF(DAY(EOMONTH(F10,0))&lt;31,"",DATE($M$2,$S$2,31))</f>
        <v>46173</v>
      </c>
      <c r="AK10" s="181"/>
      <c r="AL10" s="166"/>
      <c r="AM10" s="218"/>
      <c r="AN10" s="218"/>
    </row>
    <row r="11" spans="1:40" ht="18" customHeight="1">
      <c r="A11" s="153">
        <v>1</v>
      </c>
      <c r="B11" s="228" t="s">
        <v>180</v>
      </c>
      <c r="C11" s="174" t="s">
        <v>150</v>
      </c>
      <c r="D11" s="229"/>
      <c r="E11" s="230" t="s">
        <v>150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214">
        <f t="shared" ref="AK11:AK31" si="0">+SUM(F11:AJ11)</f>
        <v>0</v>
      </c>
      <c r="AL11" s="216">
        <f t="shared" ref="AL11:AL31" si="1">IF($AK$3="４週",AK11/4,AK11/(DAY(EOMONTH($F$9,0))/7))</f>
        <v>0</v>
      </c>
      <c r="AM11" s="227"/>
      <c r="AN11" s="227"/>
    </row>
    <row r="12" spans="1:40" ht="18" customHeight="1">
      <c r="A12" s="153">
        <v>2</v>
      </c>
      <c r="B12" s="228" t="s">
        <v>225</v>
      </c>
      <c r="C12" s="174" t="s">
        <v>153</v>
      </c>
      <c r="D12" s="229"/>
      <c r="E12" s="230" t="s">
        <v>153</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si="0"/>
        <v>0</v>
      </c>
      <c r="AL12" s="216">
        <f t="shared" si="1"/>
        <v>0</v>
      </c>
      <c r="AM12" s="227"/>
      <c r="AN12" s="227"/>
    </row>
    <row r="13" spans="1:40" ht="18" customHeight="1">
      <c r="A13" s="153">
        <v>3</v>
      </c>
      <c r="B13" s="228" t="s">
        <v>233</v>
      </c>
      <c r="C13" s="174" t="s">
        <v>155</v>
      </c>
      <c r="D13" s="229"/>
      <c r="E13" s="230" t="s">
        <v>155</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row>
    <row r="14" spans="1:40" ht="18" customHeight="1">
      <c r="A14" s="153">
        <v>4</v>
      </c>
      <c r="B14" s="228" t="s">
        <v>109</v>
      </c>
      <c r="C14" s="174" t="s">
        <v>157</v>
      </c>
      <c r="D14" s="229"/>
      <c r="E14" s="230" t="s">
        <v>157</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row>
    <row r="15" spans="1:40" ht="18" customHeight="1">
      <c r="A15" s="153">
        <v>5</v>
      </c>
      <c r="B15" s="228"/>
      <c r="C15" s="174"/>
      <c r="D15" s="229"/>
      <c r="E15" s="230"/>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row>
    <row r="16" spans="1:40" ht="18" customHeight="1">
      <c r="A16" s="153">
        <v>6</v>
      </c>
      <c r="B16" s="228"/>
      <c r="C16" s="174"/>
      <c r="D16" s="229"/>
      <c r="E16" s="230"/>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row>
    <row r="17" spans="1:40" ht="18" customHeight="1">
      <c r="A17" s="153">
        <v>7</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row>
    <row r="18" spans="1:40" ht="18" customHeight="1">
      <c r="A18" s="153">
        <v>8</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row>
    <row r="19" spans="1:40" ht="18" customHeight="1">
      <c r="A19" s="153">
        <v>9</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row>
    <row r="20" spans="1:40" ht="18" customHeight="1">
      <c r="A20" s="153">
        <v>10</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row>
    <row r="21" spans="1:40" ht="18" customHeight="1">
      <c r="A21" s="153">
        <v>11</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row>
    <row r="22" spans="1:40" ht="18" customHeight="1">
      <c r="A22" s="153">
        <v>12</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row>
    <row r="23" spans="1:40" ht="18" customHeight="1">
      <c r="A23" s="153">
        <v>13</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row>
    <row r="24" spans="1:40" ht="18" customHeight="1">
      <c r="A24" s="153">
        <v>14</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row>
    <row r="25" spans="1:40" ht="18" customHeight="1">
      <c r="A25" s="153">
        <v>15</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row>
    <row r="26" spans="1:40" ht="18" customHeight="1">
      <c r="A26" s="153">
        <v>16</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row>
    <row r="27" spans="1:40" ht="18" customHeight="1">
      <c r="A27" s="153">
        <v>17</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row>
    <row r="28" spans="1:40" ht="18" customHeight="1">
      <c r="A28" s="153">
        <v>18</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row>
    <row r="29" spans="1:40" ht="18" customHeight="1">
      <c r="A29" s="153">
        <v>19</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row>
    <row r="30" spans="1:40" ht="18" customHeight="1">
      <c r="A30" s="153">
        <v>20</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row>
    <row r="31" spans="1:40" ht="18" customHeight="1">
      <c r="A31" s="154" t="s">
        <v>120</v>
      </c>
      <c r="B31" s="155"/>
      <c r="C31" s="155"/>
      <c r="D31" s="155"/>
      <c r="E31" s="155"/>
      <c r="F31" s="198">
        <f t="shared" ref="F31:AJ31" si="2">+SUM(F11:F30)</f>
        <v>0</v>
      </c>
      <c r="G31" s="198">
        <f t="shared" si="2"/>
        <v>0</v>
      </c>
      <c r="H31" s="198">
        <f t="shared" si="2"/>
        <v>0</v>
      </c>
      <c r="I31" s="198">
        <f t="shared" si="2"/>
        <v>0</v>
      </c>
      <c r="J31" s="198">
        <f t="shared" si="2"/>
        <v>0</v>
      </c>
      <c r="K31" s="198">
        <f t="shared" si="2"/>
        <v>0</v>
      </c>
      <c r="L31" s="198">
        <f t="shared" si="2"/>
        <v>0</v>
      </c>
      <c r="M31" s="198">
        <f t="shared" si="2"/>
        <v>0</v>
      </c>
      <c r="N31" s="198">
        <f t="shared" si="2"/>
        <v>0</v>
      </c>
      <c r="O31" s="198">
        <f t="shared" si="2"/>
        <v>0</v>
      </c>
      <c r="P31" s="198">
        <f t="shared" si="2"/>
        <v>0</v>
      </c>
      <c r="Q31" s="198">
        <f t="shared" si="2"/>
        <v>0</v>
      </c>
      <c r="R31" s="198">
        <f t="shared" si="2"/>
        <v>0</v>
      </c>
      <c r="S31" s="198">
        <f t="shared" si="2"/>
        <v>0</v>
      </c>
      <c r="T31" s="198">
        <f t="shared" si="2"/>
        <v>0</v>
      </c>
      <c r="U31" s="198">
        <f t="shared" si="2"/>
        <v>0</v>
      </c>
      <c r="V31" s="198">
        <f t="shared" si="2"/>
        <v>0</v>
      </c>
      <c r="W31" s="198">
        <f t="shared" si="2"/>
        <v>0</v>
      </c>
      <c r="X31" s="198">
        <f t="shared" si="2"/>
        <v>0</v>
      </c>
      <c r="Y31" s="198">
        <f t="shared" si="2"/>
        <v>0</v>
      </c>
      <c r="Z31" s="198">
        <f t="shared" si="2"/>
        <v>0</v>
      </c>
      <c r="AA31" s="198">
        <f t="shared" si="2"/>
        <v>0</v>
      </c>
      <c r="AB31" s="198">
        <f t="shared" si="2"/>
        <v>0</v>
      </c>
      <c r="AC31" s="198">
        <f t="shared" si="2"/>
        <v>0</v>
      </c>
      <c r="AD31" s="198">
        <f t="shared" si="2"/>
        <v>0</v>
      </c>
      <c r="AE31" s="198">
        <f t="shared" si="2"/>
        <v>0</v>
      </c>
      <c r="AF31" s="198">
        <f t="shared" si="2"/>
        <v>0</v>
      </c>
      <c r="AG31" s="198">
        <f t="shared" si="2"/>
        <v>0</v>
      </c>
      <c r="AH31" s="198">
        <f t="shared" si="2"/>
        <v>0</v>
      </c>
      <c r="AI31" s="198">
        <f t="shared" si="2"/>
        <v>0</v>
      </c>
      <c r="AJ31" s="198">
        <f t="shared" si="2"/>
        <v>0</v>
      </c>
      <c r="AK31" s="214">
        <f t="shared" si="0"/>
        <v>0</v>
      </c>
      <c r="AL31" s="216">
        <f t="shared" si="1"/>
        <v>0</v>
      </c>
      <c r="AM31" s="152"/>
      <c r="AN31" s="152"/>
    </row>
    <row r="32" spans="1:40" ht="18" customHeight="1">
      <c r="A32" s="155" t="s">
        <v>142</v>
      </c>
      <c r="B32" s="155"/>
      <c r="C32" s="155"/>
      <c r="D32" s="155"/>
      <c r="E32" s="188"/>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c r="AL32" s="217"/>
      <c r="AM32" s="152"/>
      <c r="AN32" s="152"/>
    </row>
    <row r="33" spans="1:40"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0"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0"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0" ht="21" customHeight="1">
      <c r="A36" s="158" t="s">
        <v>188</v>
      </c>
      <c r="B36" s="145"/>
      <c r="C36" s="159"/>
      <c r="D36" s="159"/>
      <c r="E36" s="159"/>
      <c r="F36" s="159"/>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9"/>
      <c r="AM36" s="159"/>
      <c r="AN36" s="150"/>
    </row>
    <row r="37" spans="1:40" ht="24.95" customHeight="1">
      <c r="A37" s="150"/>
      <c r="B37" s="156"/>
      <c r="C37" s="175" t="str">
        <f>IF(VLOOKUP($AK$1,選択肢!$A$1:$J$32,C42,FALSE)=0,"-",VLOOKUP($AK$1,選択肢!$A$1:$J$32,C42,FALSE))</f>
        <v>管理者</v>
      </c>
      <c r="D37" s="180"/>
      <c r="E37" s="166" t="str">
        <f>IF(VLOOKUP($AK$1,選択肢!$A$1:$J$32,E42,FALSE)=0,"-",VLOOKUP($AK$1,選択肢!$A$1:$J$32,E42,FALSE))</f>
        <v>児童発達支援管理責任者</v>
      </c>
      <c r="F37" s="166"/>
      <c r="G37" s="166"/>
      <c r="H37" s="166"/>
      <c r="I37" s="175" t="str">
        <f>IF(VLOOKUP($AK$1,選択肢!$A$1:$J$32,I42,FALSE)=0,"-",VLOOKUP($AK$1,選択肢!$A$1:$J$32,I42,FALSE))</f>
        <v>訪問支援員</v>
      </c>
      <c r="J37" s="180"/>
      <c r="K37" s="180"/>
      <c r="L37" s="180"/>
      <c r="M37" s="180"/>
      <c r="N37" s="181"/>
      <c r="O37" s="175" t="str">
        <f>IF(VLOOKUP($AK$1,選択肢!$A$1:$J$32,O42,FALSE)=0,"-",VLOOKUP($AK$1,選択肢!$A$1:$J$32,O42,FALSE))</f>
        <v>-</v>
      </c>
      <c r="P37" s="180"/>
      <c r="Q37" s="180"/>
      <c r="R37" s="180"/>
      <c r="S37" s="180"/>
      <c r="T37" s="181"/>
      <c r="U37" s="175" t="str">
        <f>IF(VLOOKUP($AK$1,選択肢!$A$1:$J$32,U42,FALSE)=0,"-",VLOOKUP($AK$1,選択肢!$A$1:$J$32,U42,FALSE))</f>
        <v>-</v>
      </c>
      <c r="V37" s="180"/>
      <c r="W37" s="180"/>
      <c r="X37" s="180"/>
      <c r="Y37" s="180"/>
      <c r="Z37" s="181"/>
      <c r="AA37" s="175" t="str">
        <f>IF(VLOOKUP($AK$1,選択肢!$A$1:$J$32,AA42,FALSE)=0,"-",VLOOKUP($AK$1,選択肢!$A$1:$J$32,AA42,FALSE))</f>
        <v>-</v>
      </c>
      <c r="AB37" s="180"/>
      <c r="AC37" s="180"/>
      <c r="AD37" s="180"/>
      <c r="AE37" s="180"/>
      <c r="AF37" s="181"/>
      <c r="AG37" s="166" t="str">
        <f>IF(VLOOKUP($AK$1,選択肢!$A$1:$J$32,AG42,FALSE)=0,"-",VLOOKUP($AK$1,選択肢!$A$1:$J$32,AG42,FALSE))</f>
        <v>-</v>
      </c>
      <c r="AH37" s="166"/>
      <c r="AI37" s="166"/>
      <c r="AJ37" s="166"/>
      <c r="AK37" s="166"/>
      <c r="AL37" s="166" t="str">
        <f>IF(VLOOKUP($AK$1,選択肢!$A$1:$J$32,AL42,FALSE)=0,"-",VLOOKUP($AK$1,選択肢!$A$1:$J$32,AL42,FALSE))</f>
        <v>-</v>
      </c>
      <c r="AM37" s="166"/>
      <c r="AN37" s="150"/>
    </row>
    <row r="38" spans="1:40" ht="18" customHeight="1">
      <c r="A38" s="150"/>
      <c r="B38" s="156"/>
      <c r="C38" s="154" t="s">
        <v>190</v>
      </c>
      <c r="D38" s="154" t="s">
        <v>191</v>
      </c>
      <c r="E38" s="165" t="s">
        <v>190</v>
      </c>
      <c r="F38" s="165" t="s">
        <v>191</v>
      </c>
      <c r="G38" s="165"/>
      <c r="H38" s="165"/>
      <c r="I38" s="154" t="s">
        <v>190</v>
      </c>
      <c r="J38" s="155"/>
      <c r="K38" s="188"/>
      <c r="L38" s="154" t="s">
        <v>191</v>
      </c>
      <c r="M38" s="155"/>
      <c r="N38" s="188"/>
      <c r="O38" s="154" t="s">
        <v>190</v>
      </c>
      <c r="P38" s="155"/>
      <c r="Q38" s="188"/>
      <c r="R38" s="154" t="s">
        <v>191</v>
      </c>
      <c r="S38" s="155"/>
      <c r="T38" s="188"/>
      <c r="U38" s="154" t="s">
        <v>190</v>
      </c>
      <c r="V38" s="155"/>
      <c r="W38" s="188"/>
      <c r="X38" s="154" t="s">
        <v>191</v>
      </c>
      <c r="Y38" s="155"/>
      <c r="Z38" s="188"/>
      <c r="AA38" s="154" t="s">
        <v>190</v>
      </c>
      <c r="AB38" s="155"/>
      <c r="AC38" s="188"/>
      <c r="AD38" s="154" t="s">
        <v>191</v>
      </c>
      <c r="AE38" s="155"/>
      <c r="AF38" s="188"/>
      <c r="AG38" s="154" t="s">
        <v>190</v>
      </c>
      <c r="AH38" s="155"/>
      <c r="AI38" s="188"/>
      <c r="AJ38" s="154" t="s">
        <v>191</v>
      </c>
      <c r="AK38" s="188"/>
      <c r="AL38" s="165" t="s">
        <v>48</v>
      </c>
      <c r="AM38" s="165" t="s">
        <v>203</v>
      </c>
      <c r="AN38" s="150"/>
    </row>
    <row r="39" spans="1:40" ht="18" customHeight="1">
      <c r="A39" s="150"/>
      <c r="B39" s="165" t="s">
        <v>192</v>
      </c>
      <c r="C39" s="165">
        <f>COUNTIFS($B$11:$B$30,C$37,$C$11:$C$30,"A",$E$11:$E$30,"*")</f>
        <v>1</v>
      </c>
      <c r="D39" s="165">
        <f>COUNTIFS($B$11:$B$30,C$37,$C$11:$C$30,"B",$E$11:$E$30,"*")</f>
        <v>0</v>
      </c>
      <c r="E39" s="165">
        <f>COUNTIFS($B$11:$B$30,E$37,$C$11:$C$30,"A",$E$11:$E$30,"*")</f>
        <v>0</v>
      </c>
      <c r="F39" s="154">
        <f>COUNTIFS($B$11:$B$30,E$37,$C$11:$C$30,"B",$E$11:$E$30,"*")</f>
        <v>1</v>
      </c>
      <c r="G39" s="155"/>
      <c r="H39" s="188"/>
      <c r="I39" s="154">
        <f>COUNTIFS($B$11:$B$30,I$37,$C$11:$C$30,"A",$E$11:$E$30,"*")</f>
        <v>0</v>
      </c>
      <c r="J39" s="155"/>
      <c r="K39" s="188"/>
      <c r="L39" s="154">
        <f>COUNTIFS($B$11:$B$30,I$37,$C$11:$C$30,"B",$E$11:$E$30,"*")</f>
        <v>0</v>
      </c>
      <c r="M39" s="155"/>
      <c r="N39" s="188"/>
      <c r="O39" s="154">
        <f>COUNTIFS($B$11:$B$30,O$37,$C$11:$C$30,"A",$E$11:$E$30,"*")</f>
        <v>0</v>
      </c>
      <c r="P39" s="155"/>
      <c r="Q39" s="188"/>
      <c r="R39" s="154">
        <f>COUNTIFS($B$11:$B$30,O$37,$C$11:$C$30,"B",$E$11:$E$30,"*")</f>
        <v>0</v>
      </c>
      <c r="S39" s="155"/>
      <c r="T39" s="188"/>
      <c r="U39" s="154">
        <f>COUNTIFS($B$11:$B$30,U$37,$C$11:$C$30,"A",$E$11:$E$30,"*")</f>
        <v>0</v>
      </c>
      <c r="V39" s="155"/>
      <c r="W39" s="188"/>
      <c r="X39" s="154">
        <f>COUNTIFS($B$11:$B$30,U$37,$C$11:$C$30,"B",$E$11:$E$30,"*")</f>
        <v>0</v>
      </c>
      <c r="Y39" s="155"/>
      <c r="Z39" s="188"/>
      <c r="AA39" s="154">
        <f>COUNTIFS($B$11:$B$30,AA$37,$C$11:$C$30,"A",$E$11:$E$30,"*")</f>
        <v>0</v>
      </c>
      <c r="AB39" s="155"/>
      <c r="AC39" s="188"/>
      <c r="AD39" s="154">
        <f>COUNTIFS($B$11:$B$30,AA$37,$C$11:$C$30,"B",$E$11:$E$30,"*")</f>
        <v>0</v>
      </c>
      <c r="AE39" s="155"/>
      <c r="AF39" s="188"/>
      <c r="AG39" s="154">
        <f>COUNTIFS($B$11:$B$30,AG$37,$C$11:$C$30,"A",$E$11:$E$30,"*")</f>
        <v>0</v>
      </c>
      <c r="AH39" s="155"/>
      <c r="AI39" s="188"/>
      <c r="AJ39" s="154">
        <f>COUNTIFS($B$11:$B$30,AG$37,$C$11:$C$30,"B",$E$11:$E$30,"*")</f>
        <v>0</v>
      </c>
      <c r="AK39" s="188"/>
      <c r="AL39" s="165">
        <f>COUNTIFS($B$11:$B$30,AL$37,$C$11:$C$30,"A",$E$11:$E$30,"*")</f>
        <v>0</v>
      </c>
      <c r="AM39" s="165">
        <f>COUNTIFS($B$11:$B$30,AL$37,$C$11:$C$30,"B",$E$11:$E$30,"*")</f>
        <v>0</v>
      </c>
      <c r="AN39" s="150"/>
    </row>
    <row r="40" spans="1:40" ht="18" customHeight="1">
      <c r="A40" s="150"/>
      <c r="B40" s="166" t="s">
        <v>193</v>
      </c>
      <c r="C40" s="165">
        <f>COUNTIFS($B$11:$B$30,C$37,$C$11:$C$30,"C",$E$11:$E$30,"*")</f>
        <v>0</v>
      </c>
      <c r="D40" s="165">
        <f>COUNTIFS($B$11:$B$30,C$37,$C$11:$C$30,"D",$E$11:$E$30,"*")</f>
        <v>0</v>
      </c>
      <c r="E40" s="165">
        <f>COUNTIFS($B$11:$B$30,E$37,$C$11:$C$30,"C",$E$11:$E$30,"*")</f>
        <v>1</v>
      </c>
      <c r="F40" s="154">
        <f>COUNTIFS($B$11:$B$30,E$37,$C$11:$C$30,"D",$E$11:$E$30,"*")</f>
        <v>0</v>
      </c>
      <c r="G40" s="155"/>
      <c r="H40" s="188"/>
      <c r="I40" s="154">
        <f>COUNTIFS($B$11:$B$30,I$37,$C$11:$C$30,"C",$E$11:$E$30,"*")</f>
        <v>0</v>
      </c>
      <c r="J40" s="155"/>
      <c r="K40" s="188"/>
      <c r="L40" s="154">
        <f>COUNTIFS($B$11:$B$30,I$37,$C$11:$C$30,"D",$E$11:$E$30,"*")</f>
        <v>1</v>
      </c>
      <c r="M40" s="155"/>
      <c r="N40" s="188"/>
      <c r="O40" s="154">
        <f>COUNTIFS($B$11:$B$30,O$37,$C$11:$C$30,"C",$E$11:$E$30,"*")</f>
        <v>0</v>
      </c>
      <c r="P40" s="155"/>
      <c r="Q40" s="188"/>
      <c r="R40" s="154">
        <f>COUNTIFS($B$11:$B$30,O$37,$C$11:$C$30,"D",$E$11:$E$30,"*")</f>
        <v>0</v>
      </c>
      <c r="S40" s="155"/>
      <c r="T40" s="188"/>
      <c r="U40" s="154">
        <f>COUNTIFS($B$11:$B$30,U$37,$C$11:$C$30,"C",$E$11:$E$30,"*")</f>
        <v>0</v>
      </c>
      <c r="V40" s="155"/>
      <c r="W40" s="188"/>
      <c r="X40" s="154">
        <f>COUNTIFS($B$11:$B$30,U$37,$C$11:$C$30,"D",$E$11:$E$30,"*")</f>
        <v>0</v>
      </c>
      <c r="Y40" s="155"/>
      <c r="Z40" s="188"/>
      <c r="AA40" s="154">
        <f>COUNTIFS($B$11:$B$30,AA$37,$C$11:$C$30,"C",$E$11:$E$30,"*")</f>
        <v>0</v>
      </c>
      <c r="AB40" s="155"/>
      <c r="AC40" s="188"/>
      <c r="AD40" s="154">
        <f>COUNTIFS($B$11:$B$30,AA$37,$C$11:$C$30,"D",$E$11:$E$30,"*")</f>
        <v>0</v>
      </c>
      <c r="AE40" s="155"/>
      <c r="AF40" s="188"/>
      <c r="AG40" s="154">
        <f>COUNTIFS($B$11:$B$30,AG$37,$C$11:$C$30,"C",$E$11:$E$30,"*")</f>
        <v>0</v>
      </c>
      <c r="AH40" s="155"/>
      <c r="AI40" s="188"/>
      <c r="AJ40" s="154">
        <f>COUNTIFS($B$11:$B$30,AG$37,$C$11:$C$30,"D",$E$11:$E$30,"*")</f>
        <v>0</v>
      </c>
      <c r="AK40" s="188"/>
      <c r="AL40" s="165">
        <f>COUNTIFS($B$11:$B$30,AL$37,$C$11:$C$30,"C",$E$11:$E$30,"*")</f>
        <v>0</v>
      </c>
      <c r="AM40" s="165">
        <f>COUNTIFS($B$11:$B$30,AL$37,$C$11:$C$30,"D",$E$11:$E$30,"*")</f>
        <v>0</v>
      </c>
      <c r="AN40" s="150"/>
    </row>
    <row r="41" spans="1:40" ht="24.95" customHeight="1">
      <c r="A41" s="150"/>
      <c r="B41" s="166" t="s">
        <v>194</v>
      </c>
      <c r="C41" s="175" t="str">
        <f>IF($AK$3="４週",SUMIFS($AK$11:$AK$30,$B$11:$B$30,C37)/4/$AH$5,IF($AK$3="歴月",SUMIFS($AK$11:$AK$30,$B$11:$B$30,C37)/$AL$5,"記載する期間を選択してください"))</f>
        <v>記載する期間を選択してください</v>
      </c>
      <c r="D41" s="181"/>
      <c r="E41" s="175" t="str">
        <f>IF($AK$3="４週",SUMIFS($AK$11:$AK$30,$B$11:$B$30,E37)/4/$AH$5,IF($AK$3="歴月",SUMIFS($AK$11:$AK$30,$B$11:$B$30,E37)/$AL$5,"記載する期間を選択してください"))</f>
        <v>記載する期間を選択してください</v>
      </c>
      <c r="F41" s="180"/>
      <c r="G41" s="180"/>
      <c r="H41" s="181"/>
      <c r="I41" s="175" t="str">
        <f>IF($AK$3="４週",SUMIFS($AK$11:$AK$30,$B$11:$B$30,I37)/4/$AH$5,IF($AK$3="歴月",SUMIFS($AK$11:$AK$30,$B$11:$B$30,I37)/$AL$5,"記載する期間を選択してください"))</f>
        <v>記載する期間を選択してください</v>
      </c>
      <c r="J41" s="180"/>
      <c r="K41" s="180"/>
      <c r="L41" s="180"/>
      <c r="M41" s="180"/>
      <c r="N41" s="181"/>
      <c r="O41" s="175" t="str">
        <f>IF($AK$3="４週",SUMIFS($AK$11:$AK$30,$B$11:$B$30,O37)/4/$AH$5,IF($AK$3="歴月",SUMIFS($AK$11:$AK$30,$B$11:$B$30,O37)/$AL$5,"記載する期間を選択してください"))</f>
        <v>記載する期間を選択してください</v>
      </c>
      <c r="P41" s="180"/>
      <c r="Q41" s="180"/>
      <c r="R41" s="180"/>
      <c r="S41" s="180"/>
      <c r="T41" s="181"/>
      <c r="U41" s="175" t="str">
        <f>IF($AK$3="４週",SUMIFS($AK$11:$AK$30,$B$11:$B$30,U37)/4/$AH$5,IF($AK$3="歴月",SUMIFS($AK$11:$AK$30,$B$11:$B$30,U37)/$AL$5,"記載する期間を選択してください"))</f>
        <v>記載する期間を選択してください</v>
      </c>
      <c r="V41" s="180"/>
      <c r="W41" s="180"/>
      <c r="X41" s="180"/>
      <c r="Y41" s="180"/>
      <c r="Z41" s="181"/>
      <c r="AA41" s="175" t="str">
        <f>IF($AK$3="４週",SUMIFS($AK$11:$AK$30,$B$11:$B$30,AA37)/4/$AH$5,IF($AK$3="歴月",SUMIFS($AK$11:$AK$30,$B$11:$B$30,AA37)/$AL$5,"記載する期間を選択してください"))</f>
        <v>記載する期間を選択してください</v>
      </c>
      <c r="AB41" s="180"/>
      <c r="AC41" s="180"/>
      <c r="AD41" s="180"/>
      <c r="AE41" s="180"/>
      <c r="AF41" s="181"/>
      <c r="AG41" s="175" t="str">
        <f>IF($AK$3="４週",SUMIFS($AK$11:$AK$30,$B$11:$B$30,AG37)/4/$AH$5,IF($AK$3="歴月",SUMIFS($AK$11:$AK$30,$B$11:$B$30,AG37)/$AL$5,"記載する期間を選択してください"))</f>
        <v>記載する期間を選択してください</v>
      </c>
      <c r="AH41" s="180"/>
      <c r="AI41" s="180"/>
      <c r="AJ41" s="180"/>
      <c r="AK41" s="181"/>
      <c r="AL41" s="175" t="str">
        <f>IF($AK$3="４週",SUMIFS($AK$11:$AK$30,$B$11:$B$30,AL37)/4/$AH$5,IF($AK$3="歴月",SUMIFS($AK$11:$AK$30,$B$11:$B$30,AL37)/$AL$5,"記載する期間を選択してください"))</f>
        <v>記載する期間を選択してください</v>
      </c>
      <c r="AM41" s="181"/>
      <c r="AN41" s="150"/>
    </row>
    <row r="42" spans="1:40" ht="5.0999999999999996" customHeight="1">
      <c r="A42" s="150"/>
      <c r="B42" s="145"/>
      <c r="C42" s="176">
        <v>2</v>
      </c>
      <c r="D42" s="176"/>
      <c r="E42" s="176">
        <v>3</v>
      </c>
      <c r="F42" s="176"/>
      <c r="G42" s="176"/>
      <c r="H42" s="176"/>
      <c r="I42" s="176">
        <v>4</v>
      </c>
      <c r="J42" s="176"/>
      <c r="K42" s="176"/>
      <c r="L42" s="176"/>
      <c r="M42" s="176"/>
      <c r="N42" s="176"/>
      <c r="O42" s="176">
        <v>5</v>
      </c>
      <c r="P42" s="176"/>
      <c r="Q42" s="176"/>
      <c r="R42" s="176"/>
      <c r="S42" s="176"/>
      <c r="T42" s="176"/>
      <c r="U42" s="176">
        <v>6</v>
      </c>
      <c r="V42" s="176"/>
      <c r="W42" s="176"/>
      <c r="X42" s="176"/>
      <c r="Y42" s="176"/>
      <c r="Z42" s="176"/>
      <c r="AA42" s="176">
        <v>7</v>
      </c>
      <c r="AB42" s="176"/>
      <c r="AC42" s="176"/>
      <c r="AD42" s="176"/>
      <c r="AE42" s="176"/>
      <c r="AF42" s="176"/>
      <c r="AG42" s="176">
        <v>8</v>
      </c>
      <c r="AH42" s="176"/>
      <c r="AI42" s="176"/>
      <c r="AJ42" s="176"/>
      <c r="AK42" s="176"/>
      <c r="AL42" s="176">
        <v>9</v>
      </c>
      <c r="AM42" s="159"/>
      <c r="AN42" s="150"/>
    </row>
    <row r="43" spans="1:40" ht="15" customHeight="1">
      <c r="A43" s="148" t="s">
        <v>143</v>
      </c>
      <c r="B43" s="167"/>
      <c r="C43" s="167"/>
      <c r="D43" s="167"/>
      <c r="E43" s="167"/>
      <c r="F43" s="200"/>
      <c r="G43" s="167"/>
      <c r="H43" s="176"/>
      <c r="I43" s="176"/>
      <c r="J43" s="176"/>
      <c r="K43" s="176"/>
      <c r="L43" s="176"/>
      <c r="M43" s="176"/>
      <c r="N43" s="176"/>
      <c r="O43" s="176"/>
      <c r="P43" s="176"/>
      <c r="Q43" s="176"/>
      <c r="R43" s="176">
        <v>6</v>
      </c>
      <c r="S43" s="176"/>
      <c r="T43" s="176"/>
      <c r="U43" s="176"/>
      <c r="V43" s="176"/>
      <c r="W43" s="176"/>
      <c r="X43" s="176">
        <v>7</v>
      </c>
      <c r="Y43" s="176"/>
      <c r="Z43" s="176"/>
      <c r="AA43" s="176"/>
      <c r="AB43" s="176"/>
      <c r="AC43" s="176"/>
      <c r="AD43" s="176">
        <v>8</v>
      </c>
      <c r="AE43" s="176"/>
      <c r="AF43" s="176"/>
      <c r="AG43" s="209"/>
      <c r="AH43" s="209"/>
      <c r="AI43" s="209"/>
      <c r="AJ43" s="209">
        <v>9</v>
      </c>
      <c r="AK43" s="176"/>
      <c r="AL43" s="176"/>
      <c r="AM43" s="150"/>
    </row>
    <row r="44" spans="1:40" s="148" customFormat="1" ht="15" customHeight="1">
      <c r="A44" s="148" t="s">
        <v>49</v>
      </c>
      <c r="B44" s="157"/>
      <c r="C44" s="157"/>
      <c r="D44" s="157"/>
      <c r="E44" s="157"/>
      <c r="F44" s="157"/>
      <c r="G44" s="157"/>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row>
    <row r="45" spans="1:40" s="148" customFormat="1" ht="15" customHeight="1">
      <c r="A45" s="148" t="s">
        <v>144</v>
      </c>
      <c r="B45" s="157"/>
      <c r="C45" s="157"/>
      <c r="D45" s="157"/>
      <c r="E45" s="157"/>
      <c r="F45" s="157"/>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row>
    <row r="46" spans="1:40" s="148" customFormat="1" ht="15" customHeight="1">
      <c r="A46" s="148" t="s">
        <v>38</v>
      </c>
      <c r="B46" s="157"/>
      <c r="C46" s="157"/>
      <c r="D46" s="157"/>
      <c r="E46" s="157"/>
      <c r="F46" s="157"/>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row>
    <row r="47" spans="1:40" s="148" customFormat="1" ht="15" customHeight="1">
      <c r="A47" s="148" t="s">
        <v>145</v>
      </c>
      <c r="B47" s="157"/>
      <c r="C47" s="157"/>
      <c r="D47" s="157"/>
      <c r="E47" s="157"/>
      <c r="F47" s="157"/>
      <c r="G47" s="157"/>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row>
    <row r="48" spans="1:40" ht="15" customHeight="1">
      <c r="A48" s="148" t="s">
        <v>146</v>
      </c>
      <c r="B48" s="168"/>
      <c r="C48" s="148"/>
      <c r="D48" s="148"/>
      <c r="E48" s="148"/>
      <c r="F48" s="148"/>
      <c r="G48" s="148"/>
    </row>
    <row r="49" spans="1:7" ht="15" customHeight="1">
      <c r="A49" s="148" t="s">
        <v>147</v>
      </c>
      <c r="B49" s="168"/>
      <c r="C49" s="148"/>
      <c r="D49" s="148"/>
      <c r="E49" s="148"/>
      <c r="F49" s="148"/>
      <c r="G49" s="148"/>
    </row>
    <row r="50" spans="1:7" ht="15" customHeight="1">
      <c r="A50" s="148"/>
      <c r="B50" s="165" t="s">
        <v>148</v>
      </c>
      <c r="C50" s="165" t="s">
        <v>149</v>
      </c>
      <c r="D50" s="165"/>
      <c r="E50" s="165"/>
      <c r="F50" s="148"/>
      <c r="G50" s="148"/>
    </row>
    <row r="51" spans="1:7" ht="15" customHeight="1">
      <c r="A51" s="148"/>
      <c r="B51" s="169" t="s">
        <v>150</v>
      </c>
      <c r="C51" s="177" t="s">
        <v>152</v>
      </c>
      <c r="D51" s="177"/>
      <c r="E51" s="177"/>
      <c r="F51" s="148"/>
      <c r="G51" s="148"/>
    </row>
    <row r="52" spans="1:7" ht="15" customHeight="1">
      <c r="A52" s="148"/>
      <c r="B52" s="169" t="s">
        <v>153</v>
      </c>
      <c r="C52" s="177" t="s">
        <v>154</v>
      </c>
      <c r="D52" s="177"/>
      <c r="E52" s="177"/>
      <c r="F52" s="148"/>
      <c r="G52" s="148"/>
    </row>
    <row r="53" spans="1:7" ht="15" customHeight="1">
      <c r="A53" s="148"/>
      <c r="B53" s="169" t="s">
        <v>155</v>
      </c>
      <c r="C53" s="177" t="s">
        <v>156</v>
      </c>
      <c r="D53" s="177"/>
      <c r="E53" s="177"/>
      <c r="F53" s="148"/>
      <c r="G53" s="148"/>
    </row>
    <row r="54" spans="1:7" ht="15" customHeight="1">
      <c r="A54" s="148"/>
      <c r="B54" s="169" t="s">
        <v>157</v>
      </c>
      <c r="C54" s="177" t="s">
        <v>159</v>
      </c>
      <c r="D54" s="177"/>
      <c r="E54" s="177"/>
      <c r="F54" s="148"/>
      <c r="G54" s="148"/>
    </row>
    <row r="55" spans="1:7" ht="15" customHeight="1">
      <c r="A55" s="148"/>
      <c r="B55" s="148" t="s">
        <v>160</v>
      </c>
      <c r="C55" s="148"/>
      <c r="D55" s="148"/>
      <c r="E55" s="148"/>
      <c r="F55" s="148"/>
      <c r="G55" s="148"/>
    </row>
    <row r="56" spans="1:7" ht="15" customHeight="1">
      <c r="A56" s="148"/>
      <c r="B56" s="148" t="s">
        <v>26</v>
      </c>
      <c r="C56" s="148"/>
      <c r="D56" s="148"/>
      <c r="E56" s="148"/>
      <c r="F56" s="148"/>
      <c r="G56" s="148"/>
    </row>
    <row r="57" spans="1:7" ht="15" customHeight="1">
      <c r="A57" s="148"/>
      <c r="B57" s="148" t="s">
        <v>161</v>
      </c>
      <c r="C57" s="148"/>
      <c r="D57" s="148"/>
      <c r="E57" s="148"/>
      <c r="F57" s="148"/>
      <c r="G57" s="148"/>
    </row>
    <row r="58" spans="1:7" ht="15" customHeight="1">
      <c r="A58" s="148" t="s">
        <v>162</v>
      </c>
      <c r="B58" s="168"/>
      <c r="C58" s="148"/>
      <c r="D58" s="148"/>
      <c r="E58" s="148"/>
      <c r="F58" s="148"/>
      <c r="G58" s="148"/>
    </row>
    <row r="59" spans="1:7" ht="15" customHeight="1">
      <c r="A59" s="148" t="s">
        <v>3</v>
      </c>
      <c r="B59" s="168"/>
      <c r="C59" s="148"/>
      <c r="D59" s="148"/>
      <c r="E59" s="148"/>
      <c r="F59" s="148"/>
      <c r="G59" s="148"/>
    </row>
    <row r="60" spans="1:7" ht="15" customHeight="1">
      <c r="A60" s="148" t="s">
        <v>163</v>
      </c>
      <c r="B60" s="168"/>
      <c r="C60" s="148"/>
      <c r="D60" s="148"/>
      <c r="E60" s="148"/>
      <c r="F60" s="148"/>
      <c r="G60" s="148"/>
    </row>
    <row r="61" spans="1:7" ht="15" customHeight="1">
      <c r="A61" s="148" t="s">
        <v>164</v>
      </c>
      <c r="B61" s="168"/>
      <c r="C61" s="148"/>
      <c r="D61" s="148"/>
      <c r="E61" s="148"/>
      <c r="F61" s="148"/>
      <c r="G61" s="148"/>
    </row>
    <row r="62" spans="1:7" ht="15" customHeight="1">
      <c r="A62" s="148" t="s">
        <v>165</v>
      </c>
      <c r="B62" s="168"/>
      <c r="C62" s="148"/>
      <c r="D62" s="148"/>
      <c r="E62" s="148"/>
      <c r="F62" s="148"/>
      <c r="G62" s="148"/>
    </row>
    <row r="63" spans="1:7" ht="15" customHeight="1">
      <c r="A63" s="148" t="s">
        <v>166</v>
      </c>
      <c r="B63" s="168"/>
      <c r="C63" s="148"/>
      <c r="D63" s="148"/>
      <c r="E63" s="148"/>
      <c r="F63" s="148"/>
      <c r="G63" s="148"/>
    </row>
    <row r="64" spans="1:7" ht="15" customHeight="1">
      <c r="A64" s="148"/>
      <c r="B64" s="148" t="s">
        <v>89</v>
      </c>
      <c r="C64" s="148"/>
      <c r="D64" s="148"/>
      <c r="E64" s="148"/>
      <c r="F64" s="148"/>
      <c r="G64" s="148"/>
    </row>
    <row r="65" spans="1:7" ht="15" customHeight="1">
      <c r="A65" s="148"/>
      <c r="B65" s="148" t="s">
        <v>168</v>
      </c>
      <c r="C65" s="148"/>
      <c r="D65" s="148"/>
      <c r="E65" s="148"/>
      <c r="F65" s="148"/>
      <c r="G65" s="148"/>
    </row>
    <row r="66" spans="1:7" ht="15" customHeight="1">
      <c r="A66" s="148" t="s">
        <v>116</v>
      </c>
      <c r="B66" s="168"/>
      <c r="C66" s="148"/>
      <c r="D66" s="148"/>
      <c r="E66" s="148"/>
      <c r="F66" s="148"/>
      <c r="G66" s="148"/>
    </row>
    <row r="67" spans="1:7" ht="15" customHeight="1">
      <c r="A67" s="148" t="s">
        <v>169</v>
      </c>
      <c r="B67" s="168"/>
      <c r="C67" s="148"/>
      <c r="D67" s="148"/>
      <c r="E67" s="148"/>
      <c r="F67" s="148"/>
      <c r="G67" s="148"/>
    </row>
    <row r="68" spans="1:7" ht="15" customHeight="1">
      <c r="A68" s="148" t="s">
        <v>170</v>
      </c>
      <c r="B68" s="168"/>
      <c r="C68" s="148"/>
      <c r="D68" s="148"/>
      <c r="E68" s="148"/>
      <c r="F68" s="148"/>
      <c r="G68" s="148"/>
    </row>
    <row r="69" spans="1:7" ht="15" customHeight="1">
      <c r="A69" s="148" t="s">
        <v>171</v>
      </c>
      <c r="B69" s="168"/>
      <c r="C69" s="148"/>
      <c r="D69" s="148"/>
      <c r="E69" s="148"/>
      <c r="F69" s="148"/>
      <c r="G69" s="148"/>
    </row>
    <row r="70" spans="1:7" ht="15" customHeight="1">
      <c r="A70" s="148" t="s">
        <v>172</v>
      </c>
      <c r="B70" s="168"/>
      <c r="C70" s="148"/>
      <c r="D70" s="148"/>
      <c r="E70" s="148"/>
      <c r="F70" s="148"/>
      <c r="G70" s="148"/>
    </row>
    <row r="71" spans="1:7" ht="15" customHeight="1">
      <c r="A71" s="148" t="s">
        <v>51</v>
      </c>
      <c r="B71" s="168"/>
      <c r="C71" s="148"/>
      <c r="D71" s="148"/>
      <c r="E71" s="148"/>
      <c r="F71" s="148"/>
      <c r="G71" s="148"/>
    </row>
    <row r="72" spans="1:7" ht="15" customHeight="1">
      <c r="A72" s="148" t="s">
        <v>173</v>
      </c>
      <c r="B72" s="168"/>
      <c r="C72" s="148"/>
      <c r="D72" s="148"/>
      <c r="E72" s="148"/>
      <c r="F72" s="148"/>
      <c r="G72" s="148"/>
    </row>
    <row r="73" spans="1:7" ht="15" customHeight="1">
      <c r="A73" s="148" t="s">
        <v>175</v>
      </c>
      <c r="B73" s="168"/>
      <c r="C73" s="148"/>
      <c r="D73" s="148"/>
      <c r="E73" s="148"/>
      <c r="F73" s="148"/>
      <c r="G73" s="148"/>
    </row>
  </sheetData>
  <mergeCells count="10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 ref="A7:A10"/>
    <mergeCell ref="B7:B8"/>
    <mergeCell ref="C7:C10"/>
    <mergeCell ref="D7:D10"/>
    <mergeCell ref="E7:E10"/>
    <mergeCell ref="AK7:AK10"/>
    <mergeCell ref="AL7:AL10"/>
    <mergeCell ref="AM7:AN10"/>
    <mergeCell ref="B9:B10"/>
    <mergeCell ref="AM31:AN32"/>
  </mergeCells>
  <phoneticPr fontId="4"/>
  <dataValidations count="5">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8"/>
  <dimension ref="A1:AQ87"/>
  <sheetViews>
    <sheetView showGridLines="0" view="pageBreakPreview" zoomScaleSheetLayoutView="100" workbookViewId="0">
      <selection activeCell="Q2" sqref="Q2:R2"/>
    </sheetView>
  </sheetViews>
  <sheetFormatPr defaultColWidth="8.25" defaultRowHeight="21" customHeight="1"/>
  <cols>
    <col min="1" max="1" width="2.625" style="145" customWidth="1"/>
    <col min="2" max="2" width="14.6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0" ht="20.100000000000001" customHeight="1">
      <c r="A1" s="149" t="s">
        <v>36</v>
      </c>
      <c r="C1" s="170"/>
      <c r="D1" s="170"/>
      <c r="E1" s="170"/>
      <c r="F1" s="170"/>
      <c r="G1" s="170"/>
      <c r="H1" s="170"/>
      <c r="I1" s="170"/>
      <c r="J1" s="170"/>
      <c r="K1" s="170"/>
      <c r="L1" s="170"/>
      <c r="M1" s="170"/>
      <c r="N1" s="170"/>
      <c r="O1" s="170"/>
      <c r="P1" s="170"/>
      <c r="Q1" s="170"/>
      <c r="R1" s="170"/>
      <c r="S1" s="170"/>
      <c r="T1" s="170"/>
      <c r="U1" s="170"/>
      <c r="V1" s="170"/>
      <c r="W1" s="170"/>
      <c r="X1" s="158"/>
      <c r="Y1" s="158"/>
      <c r="Z1" s="150"/>
      <c r="AA1" s="150"/>
      <c r="AB1" s="150"/>
      <c r="AC1" s="150"/>
      <c r="AD1" s="207"/>
      <c r="AE1" s="207"/>
      <c r="AF1" s="207"/>
      <c r="AG1" s="207"/>
      <c r="AH1" s="207"/>
      <c r="AI1" s="206" t="s">
        <v>118</v>
      </c>
      <c r="AJ1" s="206"/>
      <c r="AK1" s="211" t="s">
        <v>234</v>
      </c>
      <c r="AL1" s="211"/>
      <c r="AM1" s="211"/>
      <c r="AN1" s="211"/>
    </row>
    <row r="2" spans="1:40" ht="18" customHeight="1">
      <c r="A2" s="150"/>
      <c r="B2" s="159"/>
      <c r="C2" s="159"/>
      <c r="D2" s="159"/>
      <c r="E2" s="159"/>
      <c r="F2" s="159"/>
      <c r="G2" s="159"/>
      <c r="H2" s="159"/>
      <c r="I2" s="159"/>
      <c r="J2" s="159"/>
      <c r="K2" s="159"/>
      <c r="L2" s="159"/>
      <c r="M2" s="201">
        <v>2026</v>
      </c>
      <c r="N2" s="201"/>
      <c r="O2" s="201"/>
      <c r="P2" s="201"/>
      <c r="Q2" s="203" t="s">
        <v>121</v>
      </c>
      <c r="R2" s="203"/>
      <c r="S2" s="201">
        <v>5</v>
      </c>
      <c r="T2" s="201"/>
      <c r="U2" s="203" t="s">
        <v>122</v>
      </c>
      <c r="V2" s="203"/>
      <c r="W2" s="159"/>
      <c r="X2" s="159"/>
      <c r="Y2" s="159"/>
      <c r="Z2" s="150"/>
      <c r="AA2" s="150"/>
      <c r="AC2" s="206"/>
      <c r="AD2" s="159"/>
      <c r="AE2" s="159"/>
      <c r="AF2" s="159"/>
      <c r="AG2" s="159"/>
      <c r="AH2" s="159"/>
      <c r="AI2" s="206" t="s">
        <v>123</v>
      </c>
      <c r="AJ2" s="206"/>
      <c r="AK2" s="212"/>
      <c r="AL2" s="212"/>
      <c r="AM2" s="212"/>
      <c r="AN2" s="212"/>
    </row>
    <row r="3" spans="1:40" ht="18" customHeight="1">
      <c r="A3" s="151"/>
      <c r="B3" s="151"/>
      <c r="C3" s="151"/>
      <c r="D3" s="151"/>
      <c r="E3" s="151"/>
      <c r="F3" s="151"/>
      <c r="G3" s="151"/>
      <c r="H3" s="151"/>
      <c r="I3" s="151"/>
      <c r="J3" s="151"/>
      <c r="K3" s="151"/>
      <c r="L3" s="151"/>
      <c r="M3" s="151"/>
      <c r="N3" s="151"/>
      <c r="O3" s="151"/>
      <c r="P3" s="151"/>
      <c r="Q3" s="151"/>
      <c r="R3" s="151"/>
      <c r="S3" s="151"/>
      <c r="T3" s="151"/>
      <c r="U3" s="151"/>
      <c r="V3" s="151"/>
      <c r="W3" s="151"/>
      <c r="Y3" s="205"/>
      <c r="Z3" s="205"/>
      <c r="AA3" s="205"/>
      <c r="AB3" s="150"/>
      <c r="AC3" s="205"/>
      <c r="AD3" s="205"/>
      <c r="AE3" s="205"/>
      <c r="AF3" s="205"/>
      <c r="AG3" s="205"/>
      <c r="AH3" s="205"/>
      <c r="AI3" s="208" t="s">
        <v>124</v>
      </c>
      <c r="AJ3" s="206"/>
      <c r="AK3" s="213"/>
      <c r="AL3" s="213"/>
      <c r="AM3" s="213"/>
      <c r="AN3" s="213"/>
    </row>
    <row r="4" spans="1:40" ht="18" customHeight="1">
      <c r="A4" s="151"/>
      <c r="B4" s="151"/>
      <c r="C4" s="151"/>
      <c r="D4" s="151"/>
      <c r="E4" s="151"/>
      <c r="F4" s="151"/>
      <c r="G4" s="151"/>
      <c r="H4" s="151"/>
      <c r="I4" s="151"/>
      <c r="J4" s="151"/>
      <c r="K4" s="151"/>
      <c r="L4" s="151"/>
      <c r="M4" s="151"/>
      <c r="N4" s="151"/>
      <c r="O4" s="151"/>
      <c r="P4" s="151"/>
      <c r="Q4" s="151"/>
      <c r="R4" s="151"/>
      <c r="S4" s="151"/>
      <c r="T4" s="151"/>
      <c r="U4" s="151"/>
      <c r="V4" s="151"/>
      <c r="W4" s="151"/>
      <c r="Y4" s="205"/>
      <c r="Z4" s="205"/>
      <c r="AA4" s="205"/>
      <c r="AB4" s="150"/>
      <c r="AC4" s="205"/>
      <c r="AD4" s="205"/>
      <c r="AE4" s="205"/>
      <c r="AF4" s="205"/>
      <c r="AG4" s="205"/>
      <c r="AH4" s="205"/>
      <c r="AI4" s="208" t="s">
        <v>125</v>
      </c>
      <c r="AJ4" s="206"/>
      <c r="AK4" s="213"/>
      <c r="AL4" s="213"/>
      <c r="AM4" s="213"/>
      <c r="AN4" s="213"/>
    </row>
    <row r="5" spans="1:40" ht="18" customHeight="1">
      <c r="A5" s="151"/>
      <c r="B5" s="151"/>
      <c r="C5" s="151"/>
      <c r="D5" s="151"/>
      <c r="E5" s="151"/>
      <c r="F5" s="151"/>
      <c r="G5" s="151"/>
      <c r="H5" s="151"/>
      <c r="I5" s="151"/>
      <c r="J5" s="151"/>
      <c r="K5" s="151"/>
      <c r="L5" s="151"/>
      <c r="M5" s="151"/>
      <c r="N5" s="151"/>
      <c r="O5" s="151"/>
      <c r="P5" s="151"/>
      <c r="Q5" s="151"/>
      <c r="R5" s="151"/>
      <c r="S5" s="151"/>
      <c r="U5" s="151"/>
      <c r="V5" s="151"/>
      <c r="W5" s="151"/>
      <c r="Y5" s="205"/>
      <c r="Z5" s="205"/>
      <c r="AA5" s="205"/>
      <c r="AB5" s="150"/>
      <c r="AC5" s="205"/>
      <c r="AD5" s="205"/>
      <c r="AE5" s="205"/>
      <c r="AF5" s="205"/>
      <c r="AG5" s="208" t="s">
        <v>126</v>
      </c>
      <c r="AH5" s="210"/>
      <c r="AI5" s="210"/>
      <c r="AJ5" s="210"/>
      <c r="AK5" s="205" t="s">
        <v>127</v>
      </c>
      <c r="AL5" s="231"/>
      <c r="AM5" s="205" t="s">
        <v>128</v>
      </c>
      <c r="AN5" s="150"/>
    </row>
    <row r="6" spans="1:40" ht="9.9499999999999993" customHeight="1">
      <c r="A6" s="150"/>
      <c r="B6" s="156"/>
      <c r="C6" s="156"/>
      <c r="D6" s="156"/>
      <c r="E6" s="156"/>
      <c r="F6" s="156"/>
      <c r="G6" s="156"/>
      <c r="H6" s="156"/>
      <c r="I6" s="156"/>
      <c r="J6" s="156"/>
      <c r="K6" s="156"/>
      <c r="L6" s="156"/>
      <c r="M6" s="156"/>
      <c r="N6" s="156"/>
      <c r="O6" s="156"/>
      <c r="P6" s="156"/>
      <c r="Q6" s="156"/>
      <c r="R6" s="156"/>
      <c r="S6" s="156"/>
      <c r="T6" s="156"/>
      <c r="U6" s="156"/>
      <c r="V6" s="156"/>
      <c r="W6" s="156"/>
      <c r="X6" s="159"/>
      <c r="Y6" s="159"/>
      <c r="Z6" s="159"/>
      <c r="AA6" s="159"/>
      <c r="AB6" s="159"/>
      <c r="AC6" s="159"/>
      <c r="AD6" s="159"/>
      <c r="AE6" s="159"/>
      <c r="AF6" s="159"/>
      <c r="AG6" s="159"/>
      <c r="AH6" s="159"/>
      <c r="AI6" s="159"/>
      <c r="AJ6" s="159"/>
      <c r="AK6" s="159"/>
      <c r="AL6" s="159"/>
      <c r="AM6" s="150"/>
      <c r="AN6" s="150"/>
    </row>
    <row r="7" spans="1:40" ht="15" customHeight="1">
      <c r="A7" s="152" t="s">
        <v>129</v>
      </c>
      <c r="B7" s="160" t="s">
        <v>114</v>
      </c>
      <c r="C7" s="171" t="s">
        <v>130</v>
      </c>
      <c r="D7" s="165" t="s">
        <v>131</v>
      </c>
      <c r="E7" s="154" t="s">
        <v>133</v>
      </c>
      <c r="F7" s="194" t="s">
        <v>134</v>
      </c>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81" t="s">
        <v>135</v>
      </c>
      <c r="AL7" s="166" t="s">
        <v>136</v>
      </c>
      <c r="AM7" s="218" t="s">
        <v>2</v>
      </c>
      <c r="AN7" s="218"/>
    </row>
    <row r="8" spans="1:40" ht="15" customHeight="1">
      <c r="A8" s="152"/>
      <c r="B8" s="161"/>
      <c r="C8" s="172"/>
      <c r="D8" s="165"/>
      <c r="E8" s="154"/>
      <c r="F8" s="165" t="s">
        <v>137</v>
      </c>
      <c r="G8" s="165"/>
      <c r="H8" s="165"/>
      <c r="I8" s="165"/>
      <c r="J8" s="165"/>
      <c r="K8" s="165"/>
      <c r="L8" s="165"/>
      <c r="M8" s="165" t="s">
        <v>138</v>
      </c>
      <c r="N8" s="165"/>
      <c r="O8" s="165"/>
      <c r="P8" s="165"/>
      <c r="Q8" s="165"/>
      <c r="R8" s="165"/>
      <c r="S8" s="165"/>
      <c r="T8" s="165" t="s">
        <v>139</v>
      </c>
      <c r="U8" s="165"/>
      <c r="V8" s="165"/>
      <c r="W8" s="165"/>
      <c r="X8" s="165"/>
      <c r="Y8" s="165"/>
      <c r="Z8" s="165"/>
      <c r="AA8" s="165" t="s">
        <v>140</v>
      </c>
      <c r="AB8" s="165"/>
      <c r="AC8" s="165"/>
      <c r="AD8" s="165"/>
      <c r="AE8" s="165"/>
      <c r="AF8" s="165"/>
      <c r="AG8" s="165"/>
      <c r="AH8" s="165" t="s">
        <v>141</v>
      </c>
      <c r="AI8" s="165"/>
      <c r="AJ8" s="165"/>
      <c r="AK8" s="181"/>
      <c r="AL8" s="166"/>
      <c r="AM8" s="218"/>
      <c r="AN8" s="218"/>
    </row>
    <row r="9" spans="1:40" ht="15" customHeight="1">
      <c r="A9" s="152"/>
      <c r="B9" s="162" t="s">
        <v>179</v>
      </c>
      <c r="C9" s="172"/>
      <c r="D9" s="165"/>
      <c r="E9" s="154"/>
      <c r="F9" s="195">
        <f>DATE($M$2,$S$2,1)</f>
        <v>46143</v>
      </c>
      <c r="G9" s="195">
        <f>DATE($M$2,$S$2,2)</f>
        <v>46144</v>
      </c>
      <c r="H9" s="195">
        <f>DATE($M$2,$S$2,3)</f>
        <v>46145</v>
      </c>
      <c r="I9" s="195">
        <f>DATE($M$2,$S$2,4)</f>
        <v>46146</v>
      </c>
      <c r="J9" s="195">
        <f>DATE($M$2,$S$2,5)</f>
        <v>46147</v>
      </c>
      <c r="K9" s="195">
        <f>DATE($M$2,$S$2,6)</f>
        <v>46148</v>
      </c>
      <c r="L9" s="195">
        <f>DATE($M$2,$S$2,7)</f>
        <v>46149</v>
      </c>
      <c r="M9" s="195">
        <f>DATE($M$2,$S$2,8)</f>
        <v>46150</v>
      </c>
      <c r="N9" s="195">
        <f>DATE($M$2,$S$2,9)</f>
        <v>46151</v>
      </c>
      <c r="O9" s="195">
        <f>DATE($M$2,$S$2,10)</f>
        <v>46152</v>
      </c>
      <c r="P9" s="195">
        <f>DATE($M$2,$S$2,11)</f>
        <v>46153</v>
      </c>
      <c r="Q9" s="195">
        <f>DATE($M$2,$S$2,12)</f>
        <v>46154</v>
      </c>
      <c r="R9" s="195">
        <f>DATE($M$2,$S$2,13)</f>
        <v>46155</v>
      </c>
      <c r="S9" s="195">
        <f>DATE($M$2,$S$2,14)</f>
        <v>46156</v>
      </c>
      <c r="T9" s="195">
        <f>DATE($M$2,$S$2,15)</f>
        <v>46157</v>
      </c>
      <c r="U9" s="195">
        <f>DATE($M$2,$S$2,16)</f>
        <v>46158</v>
      </c>
      <c r="V9" s="195">
        <f>DATE($M$2,$S$2,17)</f>
        <v>46159</v>
      </c>
      <c r="W9" s="195">
        <f>DATE($M$2,$S$2,18)</f>
        <v>46160</v>
      </c>
      <c r="X9" s="195">
        <f>DATE($M$2,$S$2,19)</f>
        <v>46161</v>
      </c>
      <c r="Y9" s="195">
        <f>DATE($M$2,$S$2,20)</f>
        <v>46162</v>
      </c>
      <c r="Z9" s="195">
        <f>DATE($M$2,$S$2,21)</f>
        <v>46163</v>
      </c>
      <c r="AA9" s="195">
        <f>DATE($M$2,$S$2,22)</f>
        <v>46164</v>
      </c>
      <c r="AB9" s="195">
        <f>DATE($M$2,$S$2,23)</f>
        <v>46165</v>
      </c>
      <c r="AC9" s="195">
        <f>DATE($M$2,$S$2,24)</f>
        <v>46166</v>
      </c>
      <c r="AD9" s="195">
        <f>DATE($M$2,$S$2,25)</f>
        <v>46167</v>
      </c>
      <c r="AE9" s="195">
        <f>DATE($M$2,$S$2,26)</f>
        <v>46168</v>
      </c>
      <c r="AF9" s="195">
        <f>DATE($M$2,$S$2,27)</f>
        <v>46169</v>
      </c>
      <c r="AG9" s="195">
        <f>DATE($M$2,$S$2,28)</f>
        <v>46170</v>
      </c>
      <c r="AH9" s="195">
        <f>IF(DAY(EOMONTH(F9,0))&lt;29,"",DATE($M$2,$S$2,29))</f>
        <v>46171</v>
      </c>
      <c r="AI9" s="195">
        <f>IF(DAY(EOMONTH(F9,0))&lt;30,"",DATE($M$2,$S$2,30))</f>
        <v>46172</v>
      </c>
      <c r="AJ9" s="195">
        <f>IF(DAY(EOMONTH(F9,0))&lt;31,"",DATE($M$2,$S$2,31))</f>
        <v>46173</v>
      </c>
      <c r="AK9" s="181"/>
      <c r="AL9" s="166"/>
      <c r="AM9" s="218"/>
      <c r="AN9" s="218"/>
    </row>
    <row r="10" spans="1:40" ht="15" customHeight="1">
      <c r="A10" s="152"/>
      <c r="B10" s="163"/>
      <c r="C10" s="173"/>
      <c r="D10" s="165"/>
      <c r="E10" s="154"/>
      <c r="F10" s="196">
        <f>DATE($M$2,$S$2,1)</f>
        <v>46143</v>
      </c>
      <c r="G10" s="196">
        <f>DATE($M$2,$S$2,2)</f>
        <v>46144</v>
      </c>
      <c r="H10" s="196">
        <f>DATE($M$2,$S$2,3)</f>
        <v>46145</v>
      </c>
      <c r="I10" s="196">
        <f>DATE($M$2,$S$2,4)</f>
        <v>46146</v>
      </c>
      <c r="J10" s="196">
        <f>DATE($M$2,$S$2,5)</f>
        <v>46147</v>
      </c>
      <c r="K10" s="196">
        <f>DATE($M$2,$S$2,6)</f>
        <v>46148</v>
      </c>
      <c r="L10" s="196">
        <f>DATE($M$2,$S$2,7)</f>
        <v>46149</v>
      </c>
      <c r="M10" s="196">
        <f>DATE($M$2,$S$2,8)</f>
        <v>46150</v>
      </c>
      <c r="N10" s="196">
        <f>DATE($M$2,$S$2,9)</f>
        <v>46151</v>
      </c>
      <c r="O10" s="196">
        <f>DATE($M$2,$S$2,10)</f>
        <v>46152</v>
      </c>
      <c r="P10" s="196">
        <f>DATE($M$2,$S$2,11)</f>
        <v>46153</v>
      </c>
      <c r="Q10" s="196">
        <f>DATE($M$2,$S$2,12)</f>
        <v>46154</v>
      </c>
      <c r="R10" s="196">
        <f>DATE($M$2,$S$2,13)</f>
        <v>46155</v>
      </c>
      <c r="S10" s="196">
        <f>DATE($M$2,$S$2,14)</f>
        <v>46156</v>
      </c>
      <c r="T10" s="196">
        <f>DATE($M$2,$S$2,15)</f>
        <v>46157</v>
      </c>
      <c r="U10" s="196">
        <f>DATE($M$2,$S$2,16)</f>
        <v>46158</v>
      </c>
      <c r="V10" s="196">
        <f>DATE($M$2,$S$2,17)</f>
        <v>46159</v>
      </c>
      <c r="W10" s="196">
        <f>DATE($M$2,$S$2,18)</f>
        <v>46160</v>
      </c>
      <c r="X10" s="196">
        <f>DATE($M$2,$S$2,19)</f>
        <v>46161</v>
      </c>
      <c r="Y10" s="196">
        <f>DATE($M$2,$S$2,20)</f>
        <v>46162</v>
      </c>
      <c r="Z10" s="196">
        <f>DATE($M$2,$S$2,21)</f>
        <v>46163</v>
      </c>
      <c r="AA10" s="196">
        <f>DATE($M$2,$S$2,22)</f>
        <v>46164</v>
      </c>
      <c r="AB10" s="196">
        <f>DATE($M$2,$S$2,23)</f>
        <v>46165</v>
      </c>
      <c r="AC10" s="196">
        <f>DATE($M$2,$S$2,24)</f>
        <v>46166</v>
      </c>
      <c r="AD10" s="196">
        <f>DATE($M$2,$S$2,25)</f>
        <v>46167</v>
      </c>
      <c r="AE10" s="196">
        <f>DATE($M$2,$S$2,26)</f>
        <v>46168</v>
      </c>
      <c r="AF10" s="196">
        <f>DATE($M$2,$S$2,27)</f>
        <v>46169</v>
      </c>
      <c r="AG10" s="196">
        <f>DATE($M$2,$S$2,28)</f>
        <v>46170</v>
      </c>
      <c r="AH10" s="196">
        <f>IF(DAY(EOMONTH(F10,0))&lt;29,"",DATE($M$2,$S$2,29))</f>
        <v>46171</v>
      </c>
      <c r="AI10" s="196">
        <f>IF(DAY(EOMONTH(F10,0))&lt;30,"",DATE($M$2,$S$2,30))</f>
        <v>46172</v>
      </c>
      <c r="AJ10" s="196">
        <f>IF(DAY(EOMONTH(F10,0))&lt;31,"",DATE($M$2,$S$2,31))</f>
        <v>46173</v>
      </c>
      <c r="AK10" s="181"/>
      <c r="AL10" s="166"/>
      <c r="AM10" s="218"/>
      <c r="AN10" s="218"/>
    </row>
    <row r="11" spans="1:40" ht="18" customHeight="1">
      <c r="A11" s="153">
        <v>1</v>
      </c>
      <c r="B11" s="228" t="s">
        <v>180</v>
      </c>
      <c r="C11" s="174" t="s">
        <v>150</v>
      </c>
      <c r="D11" s="229"/>
      <c r="E11" s="230" t="s">
        <v>150</v>
      </c>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214">
        <f t="shared" ref="AK11:AK31" si="0">+SUM(F11:AJ11)</f>
        <v>0</v>
      </c>
      <c r="AL11" s="216">
        <f t="shared" ref="AL11:AL31" si="1">IF($AK$3="４週",AK11/4,AK11/(DAY(EOMONTH($F$9,0))/7))</f>
        <v>0</v>
      </c>
      <c r="AM11" s="227"/>
      <c r="AN11" s="227"/>
    </row>
    <row r="12" spans="1:40" ht="18" customHeight="1">
      <c r="A12" s="153">
        <v>2</v>
      </c>
      <c r="B12" s="228" t="s">
        <v>225</v>
      </c>
      <c r="C12" s="174" t="s">
        <v>153</v>
      </c>
      <c r="D12" s="229"/>
      <c r="E12" s="230" t="s">
        <v>153</v>
      </c>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214">
        <f t="shared" si="0"/>
        <v>0</v>
      </c>
      <c r="AL12" s="216">
        <f t="shared" si="1"/>
        <v>0</v>
      </c>
      <c r="AM12" s="227"/>
      <c r="AN12" s="227"/>
    </row>
    <row r="13" spans="1:40" ht="18" customHeight="1">
      <c r="A13" s="153">
        <v>3</v>
      </c>
      <c r="B13" s="228" t="s">
        <v>233</v>
      </c>
      <c r="C13" s="174" t="s">
        <v>155</v>
      </c>
      <c r="D13" s="229"/>
      <c r="E13" s="230" t="s">
        <v>155</v>
      </c>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214">
        <f t="shared" si="0"/>
        <v>0</v>
      </c>
      <c r="AL13" s="216">
        <f t="shared" si="1"/>
        <v>0</v>
      </c>
      <c r="AM13" s="227"/>
      <c r="AN13" s="227"/>
    </row>
    <row r="14" spans="1:40" ht="18" customHeight="1">
      <c r="A14" s="153">
        <v>4</v>
      </c>
      <c r="B14" s="228" t="s">
        <v>199</v>
      </c>
      <c r="C14" s="174" t="s">
        <v>157</v>
      </c>
      <c r="D14" s="229"/>
      <c r="E14" s="230" t="s">
        <v>157</v>
      </c>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214">
        <f t="shared" si="0"/>
        <v>0</v>
      </c>
      <c r="AL14" s="216">
        <f t="shared" si="1"/>
        <v>0</v>
      </c>
      <c r="AM14" s="227"/>
      <c r="AN14" s="227"/>
    </row>
    <row r="15" spans="1:40" ht="18" customHeight="1">
      <c r="A15" s="153">
        <v>5</v>
      </c>
      <c r="B15" s="228" t="s">
        <v>187</v>
      </c>
      <c r="C15" s="174" t="s">
        <v>155</v>
      </c>
      <c r="D15" s="229"/>
      <c r="E15" s="230" t="s">
        <v>153</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214">
        <f t="shared" si="0"/>
        <v>0</v>
      </c>
      <c r="AL15" s="216">
        <f t="shared" si="1"/>
        <v>0</v>
      </c>
      <c r="AM15" s="227"/>
      <c r="AN15" s="227"/>
    </row>
    <row r="16" spans="1:40" ht="18" customHeight="1">
      <c r="A16" s="153">
        <v>6</v>
      </c>
      <c r="B16" s="228"/>
      <c r="C16" s="174"/>
      <c r="D16" s="229"/>
      <c r="E16" s="230"/>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214">
        <f t="shared" si="0"/>
        <v>0</v>
      </c>
      <c r="AL16" s="216">
        <f t="shared" si="1"/>
        <v>0</v>
      </c>
      <c r="AM16" s="227"/>
      <c r="AN16" s="227"/>
    </row>
    <row r="17" spans="1:40" ht="18" customHeight="1">
      <c r="A17" s="153">
        <v>7</v>
      </c>
      <c r="B17" s="228"/>
      <c r="C17" s="174"/>
      <c r="D17" s="229"/>
      <c r="E17" s="230"/>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214">
        <f t="shared" si="0"/>
        <v>0</v>
      </c>
      <c r="AL17" s="216">
        <f t="shared" si="1"/>
        <v>0</v>
      </c>
      <c r="AM17" s="227"/>
      <c r="AN17" s="227"/>
    </row>
    <row r="18" spans="1:40" ht="18" customHeight="1">
      <c r="A18" s="153">
        <v>8</v>
      </c>
      <c r="B18" s="228"/>
      <c r="C18" s="174"/>
      <c r="D18" s="229"/>
      <c r="E18" s="230"/>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214">
        <f t="shared" si="0"/>
        <v>0</v>
      </c>
      <c r="AL18" s="216">
        <f t="shared" si="1"/>
        <v>0</v>
      </c>
      <c r="AM18" s="227"/>
      <c r="AN18" s="227"/>
    </row>
    <row r="19" spans="1:40" ht="18" customHeight="1">
      <c r="A19" s="153">
        <v>9</v>
      </c>
      <c r="B19" s="228"/>
      <c r="C19" s="174"/>
      <c r="D19" s="229"/>
      <c r="E19" s="230"/>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214">
        <f t="shared" si="0"/>
        <v>0</v>
      </c>
      <c r="AL19" s="216">
        <f t="shared" si="1"/>
        <v>0</v>
      </c>
      <c r="AM19" s="227"/>
      <c r="AN19" s="227"/>
    </row>
    <row r="20" spans="1:40" ht="18" customHeight="1">
      <c r="A20" s="153">
        <v>10</v>
      </c>
      <c r="B20" s="228"/>
      <c r="C20" s="174"/>
      <c r="D20" s="229"/>
      <c r="E20" s="230"/>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214">
        <f t="shared" si="0"/>
        <v>0</v>
      </c>
      <c r="AL20" s="216">
        <f t="shared" si="1"/>
        <v>0</v>
      </c>
      <c r="AM20" s="227"/>
      <c r="AN20" s="227"/>
    </row>
    <row r="21" spans="1:40" ht="18" customHeight="1">
      <c r="A21" s="153">
        <v>11</v>
      </c>
      <c r="B21" s="228"/>
      <c r="C21" s="174"/>
      <c r="D21" s="229"/>
      <c r="E21" s="230"/>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214">
        <f t="shared" si="0"/>
        <v>0</v>
      </c>
      <c r="AL21" s="216">
        <f t="shared" si="1"/>
        <v>0</v>
      </c>
      <c r="AM21" s="227"/>
      <c r="AN21" s="227"/>
    </row>
    <row r="22" spans="1:40" ht="18" customHeight="1">
      <c r="A22" s="153">
        <v>12</v>
      </c>
      <c r="B22" s="228"/>
      <c r="C22" s="174"/>
      <c r="D22" s="229"/>
      <c r="E22" s="230"/>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214">
        <f t="shared" si="0"/>
        <v>0</v>
      </c>
      <c r="AL22" s="216">
        <f t="shared" si="1"/>
        <v>0</v>
      </c>
      <c r="AM22" s="227"/>
      <c r="AN22" s="227"/>
    </row>
    <row r="23" spans="1:40" ht="18" customHeight="1">
      <c r="A23" s="153">
        <v>13</v>
      </c>
      <c r="B23" s="228"/>
      <c r="C23" s="174"/>
      <c r="D23" s="229"/>
      <c r="E23" s="230"/>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214">
        <f t="shared" si="0"/>
        <v>0</v>
      </c>
      <c r="AL23" s="216">
        <f t="shared" si="1"/>
        <v>0</v>
      </c>
      <c r="AM23" s="227"/>
      <c r="AN23" s="227"/>
    </row>
    <row r="24" spans="1:40" ht="18" customHeight="1">
      <c r="A24" s="153">
        <v>14</v>
      </c>
      <c r="B24" s="228"/>
      <c r="C24" s="174"/>
      <c r="D24" s="229"/>
      <c r="E24" s="230"/>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214">
        <f t="shared" si="0"/>
        <v>0</v>
      </c>
      <c r="AL24" s="216">
        <f t="shared" si="1"/>
        <v>0</v>
      </c>
      <c r="AM24" s="227"/>
      <c r="AN24" s="227"/>
    </row>
    <row r="25" spans="1:40" ht="18" customHeight="1">
      <c r="A25" s="153">
        <v>15</v>
      </c>
      <c r="B25" s="228"/>
      <c r="C25" s="174"/>
      <c r="D25" s="229"/>
      <c r="E25" s="230"/>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214">
        <f t="shared" si="0"/>
        <v>0</v>
      </c>
      <c r="AL25" s="216">
        <f t="shared" si="1"/>
        <v>0</v>
      </c>
      <c r="AM25" s="227"/>
      <c r="AN25" s="227"/>
    </row>
    <row r="26" spans="1:40" ht="18" customHeight="1">
      <c r="A26" s="153">
        <v>16</v>
      </c>
      <c r="B26" s="228"/>
      <c r="C26" s="174"/>
      <c r="D26" s="229"/>
      <c r="E26" s="230"/>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214">
        <f t="shared" si="0"/>
        <v>0</v>
      </c>
      <c r="AL26" s="216">
        <f t="shared" si="1"/>
        <v>0</v>
      </c>
      <c r="AM26" s="227"/>
      <c r="AN26" s="227"/>
    </row>
    <row r="27" spans="1:40" ht="18" customHeight="1">
      <c r="A27" s="153">
        <v>17</v>
      </c>
      <c r="B27" s="228"/>
      <c r="C27" s="174"/>
      <c r="D27" s="229"/>
      <c r="E27" s="230"/>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214">
        <f t="shared" si="0"/>
        <v>0</v>
      </c>
      <c r="AL27" s="216">
        <f t="shared" si="1"/>
        <v>0</v>
      </c>
      <c r="AM27" s="227"/>
      <c r="AN27" s="227"/>
    </row>
    <row r="28" spans="1:40" ht="18" customHeight="1">
      <c r="A28" s="153">
        <v>18</v>
      </c>
      <c r="B28" s="228"/>
      <c r="C28" s="174"/>
      <c r="D28" s="229"/>
      <c r="E28" s="230"/>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214">
        <f t="shared" si="0"/>
        <v>0</v>
      </c>
      <c r="AL28" s="216">
        <f t="shared" si="1"/>
        <v>0</v>
      </c>
      <c r="AM28" s="227"/>
      <c r="AN28" s="227"/>
    </row>
    <row r="29" spans="1:40" ht="18" customHeight="1">
      <c r="A29" s="153">
        <v>19</v>
      </c>
      <c r="B29" s="228"/>
      <c r="C29" s="174"/>
      <c r="D29" s="229"/>
      <c r="E29" s="230"/>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4">
        <f t="shared" si="0"/>
        <v>0</v>
      </c>
      <c r="AL29" s="216">
        <f t="shared" si="1"/>
        <v>0</v>
      </c>
      <c r="AM29" s="227"/>
      <c r="AN29" s="227"/>
    </row>
    <row r="30" spans="1:40" ht="18" customHeight="1">
      <c r="A30" s="153">
        <v>20</v>
      </c>
      <c r="B30" s="228"/>
      <c r="C30" s="174"/>
      <c r="D30" s="229"/>
      <c r="E30" s="230"/>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214">
        <f t="shared" si="0"/>
        <v>0</v>
      </c>
      <c r="AL30" s="216">
        <f t="shared" si="1"/>
        <v>0</v>
      </c>
      <c r="AM30" s="227"/>
      <c r="AN30" s="227"/>
    </row>
    <row r="31" spans="1:40" ht="18" customHeight="1">
      <c r="A31" s="154" t="s">
        <v>120</v>
      </c>
      <c r="B31" s="155"/>
      <c r="C31" s="155"/>
      <c r="D31" s="155"/>
      <c r="E31" s="155"/>
      <c r="F31" s="198">
        <f t="shared" ref="F31:AJ31" si="2">+SUM(F11:F30)</f>
        <v>0</v>
      </c>
      <c r="G31" s="198">
        <f t="shared" si="2"/>
        <v>0</v>
      </c>
      <c r="H31" s="198">
        <f t="shared" si="2"/>
        <v>0</v>
      </c>
      <c r="I31" s="198">
        <f t="shared" si="2"/>
        <v>0</v>
      </c>
      <c r="J31" s="198">
        <f t="shared" si="2"/>
        <v>0</v>
      </c>
      <c r="K31" s="198">
        <f t="shared" si="2"/>
        <v>0</v>
      </c>
      <c r="L31" s="198">
        <f t="shared" si="2"/>
        <v>0</v>
      </c>
      <c r="M31" s="198">
        <f t="shared" si="2"/>
        <v>0</v>
      </c>
      <c r="N31" s="198">
        <f t="shared" si="2"/>
        <v>0</v>
      </c>
      <c r="O31" s="198">
        <f t="shared" si="2"/>
        <v>0</v>
      </c>
      <c r="P31" s="198">
        <f t="shared" si="2"/>
        <v>0</v>
      </c>
      <c r="Q31" s="198">
        <f t="shared" si="2"/>
        <v>0</v>
      </c>
      <c r="R31" s="198">
        <f t="shared" si="2"/>
        <v>0</v>
      </c>
      <c r="S31" s="198">
        <f t="shared" si="2"/>
        <v>0</v>
      </c>
      <c r="T31" s="198">
        <f t="shared" si="2"/>
        <v>0</v>
      </c>
      <c r="U31" s="198">
        <f t="shared" si="2"/>
        <v>0</v>
      </c>
      <c r="V31" s="198">
        <f t="shared" si="2"/>
        <v>0</v>
      </c>
      <c r="W31" s="198">
        <f t="shared" si="2"/>
        <v>0</v>
      </c>
      <c r="X31" s="198">
        <f t="shared" si="2"/>
        <v>0</v>
      </c>
      <c r="Y31" s="198">
        <f t="shared" si="2"/>
        <v>0</v>
      </c>
      <c r="Z31" s="198">
        <f t="shared" si="2"/>
        <v>0</v>
      </c>
      <c r="AA31" s="198">
        <f t="shared" si="2"/>
        <v>0</v>
      </c>
      <c r="AB31" s="198">
        <f t="shared" si="2"/>
        <v>0</v>
      </c>
      <c r="AC31" s="198">
        <f t="shared" si="2"/>
        <v>0</v>
      </c>
      <c r="AD31" s="198">
        <f t="shared" si="2"/>
        <v>0</v>
      </c>
      <c r="AE31" s="198">
        <f t="shared" si="2"/>
        <v>0</v>
      </c>
      <c r="AF31" s="198">
        <f t="shared" si="2"/>
        <v>0</v>
      </c>
      <c r="AG31" s="198">
        <f t="shared" si="2"/>
        <v>0</v>
      </c>
      <c r="AH31" s="198">
        <f t="shared" si="2"/>
        <v>0</v>
      </c>
      <c r="AI31" s="198">
        <f t="shared" si="2"/>
        <v>0</v>
      </c>
      <c r="AJ31" s="198">
        <f t="shared" si="2"/>
        <v>0</v>
      </c>
      <c r="AK31" s="214">
        <f t="shared" si="0"/>
        <v>0</v>
      </c>
      <c r="AL31" s="216">
        <f t="shared" si="1"/>
        <v>0</v>
      </c>
      <c r="AM31" s="152"/>
      <c r="AN31" s="152"/>
    </row>
    <row r="32" spans="1:40" ht="18" customHeight="1">
      <c r="A32" s="155" t="s">
        <v>142</v>
      </c>
      <c r="B32" s="155"/>
      <c r="C32" s="155"/>
      <c r="D32" s="155"/>
      <c r="E32" s="188"/>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8"/>
      <c r="AL32" s="217"/>
      <c r="AM32" s="152"/>
      <c r="AN32" s="152"/>
    </row>
    <row r="33" spans="1:43" ht="15" customHeight="1">
      <c r="A33" s="156"/>
      <c r="B33" s="156"/>
      <c r="C33" s="156"/>
      <c r="D33" s="156"/>
      <c r="E33" s="156"/>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56"/>
      <c r="AL33" s="156"/>
      <c r="AM33" s="150"/>
    </row>
    <row r="34" spans="1:43" ht="15" customHeight="1">
      <c r="A34" s="156"/>
      <c r="B34" s="156"/>
      <c r="C34" s="156"/>
      <c r="D34" s="156"/>
      <c r="E34" s="156"/>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56"/>
      <c r="AL34" s="156"/>
      <c r="AM34" s="150"/>
    </row>
    <row r="35" spans="1:43" ht="15" customHeight="1">
      <c r="A35" s="156"/>
      <c r="B35" s="156"/>
      <c r="C35" s="156"/>
      <c r="D35" s="156"/>
      <c r="E35" s="156"/>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56"/>
      <c r="AL35" s="156"/>
      <c r="AM35" s="150"/>
    </row>
    <row r="36" spans="1:43" ht="21" customHeight="1">
      <c r="A36" s="158" t="s">
        <v>167</v>
      </c>
      <c r="B36" s="156"/>
      <c r="C36" s="156"/>
      <c r="D36" s="156"/>
      <c r="E36" s="156"/>
      <c r="F36" s="156"/>
      <c r="G36" s="148"/>
      <c r="H36" s="148"/>
      <c r="I36" s="148"/>
      <c r="J36" s="148"/>
      <c r="K36" s="148"/>
      <c r="L36" s="148"/>
      <c r="M36" s="148"/>
      <c r="N36" s="148"/>
      <c r="O36" s="148"/>
      <c r="AM36" s="156"/>
      <c r="AN36" s="150"/>
    </row>
    <row r="37" spans="1:43" ht="24.95" customHeight="1">
      <c r="A37" s="204"/>
      <c r="B37" s="154" t="s">
        <v>235</v>
      </c>
      <c r="C37" s="155"/>
      <c r="D37" s="155"/>
      <c r="E37" s="155"/>
      <c r="F37" s="155"/>
      <c r="G37" s="155"/>
      <c r="H37" s="155"/>
      <c r="I37" s="155"/>
      <c r="J37" s="155"/>
      <c r="K37" s="188"/>
      <c r="L37" s="235" t="s">
        <v>236</v>
      </c>
      <c r="M37" s="235"/>
      <c r="N37" s="235"/>
      <c r="O37" s="235"/>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row>
    <row r="38" spans="1:43" ht="18" customHeight="1">
      <c r="A38" s="204"/>
      <c r="B38" s="232" t="s">
        <v>237</v>
      </c>
      <c r="C38" s="233"/>
      <c r="D38" s="233"/>
      <c r="E38" s="233"/>
      <c r="F38" s="233"/>
      <c r="G38" s="233"/>
      <c r="H38" s="233"/>
      <c r="I38" s="233"/>
      <c r="J38" s="233"/>
      <c r="K38" s="234"/>
      <c r="L38" s="236">
        <v>30</v>
      </c>
      <c r="M38" s="236"/>
      <c r="N38" s="236"/>
      <c r="O38" s="236"/>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row>
    <row r="39" spans="1:43" ht="5.0999999999999996" customHeight="1">
      <c r="A39" s="157"/>
      <c r="B39" s="157"/>
      <c r="C39" s="157"/>
      <c r="D39" s="204"/>
      <c r="E39" s="204"/>
      <c r="F39" s="204"/>
      <c r="G39" s="204"/>
      <c r="H39" s="204"/>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202"/>
      <c r="AK39" s="148"/>
      <c r="AL39" s="156"/>
      <c r="AM39" s="156"/>
      <c r="AN39" s="150"/>
    </row>
    <row r="40" spans="1:43" ht="18" customHeight="1">
      <c r="A40" s="158" t="s">
        <v>185</v>
      </c>
      <c r="B40" s="148"/>
      <c r="D40" s="148"/>
      <c r="E40" s="148"/>
      <c r="F40" s="148"/>
      <c r="G40" s="148"/>
      <c r="H40" s="148"/>
      <c r="I40" s="148"/>
      <c r="J40" s="148"/>
      <c r="K40" s="148"/>
      <c r="L40" s="148"/>
      <c r="M40" s="148"/>
      <c r="N40" s="148"/>
      <c r="O40" s="148"/>
      <c r="P40" s="148"/>
      <c r="Q40" s="148"/>
      <c r="R40" s="148"/>
      <c r="S40" s="148"/>
      <c r="T40" s="148"/>
      <c r="U40" s="148"/>
      <c r="V40" s="148"/>
      <c r="W40" s="156"/>
      <c r="X40" s="148"/>
      <c r="Y40" s="148"/>
      <c r="Z40" s="148"/>
      <c r="AA40" s="148"/>
      <c r="AB40" s="148"/>
      <c r="AC40" s="148"/>
      <c r="AD40" s="148"/>
      <c r="AE40" s="148"/>
      <c r="AF40" s="148"/>
      <c r="AG40" s="148"/>
      <c r="AH40" s="148"/>
      <c r="AI40" s="148"/>
      <c r="AJ40" s="202"/>
      <c r="AK40" s="148"/>
      <c r="AL40" s="156"/>
      <c r="AM40" s="156"/>
      <c r="AN40" s="150"/>
    </row>
    <row r="41" spans="1:43" ht="54.95" customHeight="1">
      <c r="A41" s="165" t="s">
        <v>75</v>
      </c>
      <c r="B41" s="165"/>
      <c r="C41" s="165" t="s">
        <v>201</v>
      </c>
      <c r="D41" s="165"/>
      <c r="E41" s="166" t="s">
        <v>238</v>
      </c>
      <c r="F41" s="166"/>
      <c r="G41" s="166"/>
      <c r="H41" s="166"/>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156"/>
      <c r="AN41" s="150"/>
    </row>
    <row r="42" spans="1:43" ht="18" customHeight="1">
      <c r="A42" s="166" t="s">
        <v>53</v>
      </c>
      <c r="B42" s="166"/>
      <c r="C42" s="198">
        <f>ROUNDDOWN(IF(B38="主として知的障害のある児童を入所させる福祉型障害児入所施設",L38/20,IF(B38="主として肢体不自由のある児童を入所させる福祉型障害児入所施設",1,"0")),1)</f>
        <v>0</v>
      </c>
      <c r="D42" s="198"/>
      <c r="E42" s="198">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198"/>
      <c r="G42" s="198"/>
      <c r="H42" s="198"/>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156"/>
      <c r="AN42" s="150"/>
    </row>
    <row r="43" spans="1:43" ht="5.0999999999999996" customHeight="1">
      <c r="A43" s="157"/>
      <c r="B43" s="157"/>
      <c r="C43" s="157"/>
      <c r="D43" s="157"/>
      <c r="E43" s="157"/>
      <c r="F43" s="157"/>
      <c r="G43" s="157"/>
      <c r="H43" s="157"/>
      <c r="I43" s="157"/>
      <c r="J43" s="148"/>
      <c r="K43" s="148"/>
      <c r="L43" s="148"/>
      <c r="M43" s="202"/>
      <c r="N43" s="148"/>
      <c r="O43" s="148"/>
      <c r="P43" s="148"/>
      <c r="Q43" s="204"/>
      <c r="W43" s="156"/>
      <c r="X43" s="148"/>
      <c r="Y43" s="148"/>
      <c r="Z43" s="148"/>
      <c r="AA43" s="148"/>
      <c r="AB43" s="148"/>
      <c r="AC43" s="148"/>
      <c r="AD43" s="148"/>
      <c r="AE43" s="148"/>
      <c r="AF43" s="148"/>
      <c r="AG43" s="148"/>
      <c r="AH43" s="148"/>
      <c r="AI43" s="148"/>
      <c r="AJ43" s="202"/>
      <c r="AK43" s="148"/>
      <c r="AL43" s="156"/>
      <c r="AM43" s="156"/>
      <c r="AN43" s="150"/>
    </row>
    <row r="44" spans="1:43" ht="21" customHeight="1">
      <c r="A44" s="158" t="s">
        <v>188</v>
      </c>
      <c r="B44" s="145"/>
      <c r="C44" s="159"/>
      <c r="D44" s="159"/>
      <c r="E44" s="159"/>
      <c r="F44" s="159"/>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9"/>
      <c r="AM44" s="159"/>
      <c r="AN44" s="150"/>
    </row>
    <row r="45" spans="1:43" ht="24.95" customHeight="1">
      <c r="A45" s="150"/>
      <c r="B45" s="156"/>
      <c r="C45" s="175" t="str">
        <f>IF(VLOOKUP($AK$1,選択肢!$A$1:$J$32,C50,FALSE)=0,"-",VLOOKUP($AK$1,選択肢!$A$1:$J$32,C50,FALSE))</f>
        <v>管理者</v>
      </c>
      <c r="D45" s="180"/>
      <c r="E45" s="166" t="str">
        <f>IF(VLOOKUP($AK$1,選択肢!$A$1:$J$32,E50,FALSE)=0,"-",VLOOKUP($AK$1,選択肢!$A$1:$J$32,E50,FALSE))</f>
        <v>児童発達支援管理責任者</v>
      </c>
      <c r="F45" s="166"/>
      <c r="G45" s="166"/>
      <c r="H45" s="166"/>
      <c r="I45" s="175" t="str">
        <f>IF(VLOOKUP($AK$1,選択肢!$A$1:$J$32,I50,FALSE)=0,"-",VLOOKUP($AK$1,選択肢!$A$1:$J$32,I50,FALSE))</f>
        <v>医師</v>
      </c>
      <c r="J45" s="180"/>
      <c r="K45" s="180"/>
      <c r="L45" s="180"/>
      <c r="M45" s="180"/>
      <c r="N45" s="181"/>
      <c r="O45" s="175" t="str">
        <f>IF(VLOOKUP($AK$1,選択肢!$A$1:$J$32,O50,FALSE)=0,"-",VLOOKUP($AK$1,選択肢!$A$1:$J$32,O50,FALSE))</f>
        <v>看護職員</v>
      </c>
      <c r="P45" s="180"/>
      <c r="Q45" s="180"/>
      <c r="R45" s="180"/>
      <c r="S45" s="180"/>
      <c r="T45" s="181"/>
      <c r="U45" s="175" t="str">
        <f>IF(VLOOKUP($AK$1,選択肢!$A$1:$J$32,U50,FALSE)=0,"-",VLOOKUP($AK$1,選択肢!$A$1:$J$32,U50,FALSE))</f>
        <v>児童指導員</v>
      </c>
      <c r="V45" s="180"/>
      <c r="W45" s="180"/>
      <c r="X45" s="180"/>
      <c r="Y45" s="180"/>
      <c r="Z45" s="181"/>
      <c r="AA45" s="175" t="str">
        <f>IF(VLOOKUP($AK$1,選択肢!$A$1:$J$32,AA50,FALSE)=0,"-",VLOOKUP($AK$1,選択肢!$A$1:$J$32,AA50,FALSE))</f>
        <v>保育士</v>
      </c>
      <c r="AB45" s="180"/>
      <c r="AC45" s="180"/>
      <c r="AD45" s="180"/>
      <c r="AE45" s="180"/>
      <c r="AF45" s="181"/>
      <c r="AG45" s="166" t="str">
        <f>IF(VLOOKUP($AK$1,選択肢!$A$1:$J$32,AG50,FALSE)=0,"-",VLOOKUP($AK$1,選択肢!$A$1:$J$32,AG50,FALSE))</f>
        <v>栄養士</v>
      </c>
      <c r="AH45" s="166"/>
      <c r="AI45" s="166"/>
      <c r="AJ45" s="166"/>
      <c r="AK45" s="166"/>
      <c r="AL45" s="166" t="str">
        <f>IF(VLOOKUP($AK$1,選択肢!$A$1:$J$32,AL50,FALSE)=0,"-",VLOOKUP($AK$1,選択肢!$A$1:$J$32,AL50,FALSE))</f>
        <v>調理員</v>
      </c>
      <c r="AM45" s="166"/>
      <c r="AN45" s="150"/>
    </row>
    <row r="46" spans="1:43" ht="18" customHeight="1">
      <c r="A46" s="150"/>
      <c r="B46" s="156"/>
      <c r="C46" s="154" t="s">
        <v>190</v>
      </c>
      <c r="D46" s="154" t="s">
        <v>191</v>
      </c>
      <c r="E46" s="165" t="s">
        <v>190</v>
      </c>
      <c r="F46" s="165" t="s">
        <v>191</v>
      </c>
      <c r="G46" s="165"/>
      <c r="H46" s="165"/>
      <c r="I46" s="154" t="s">
        <v>190</v>
      </c>
      <c r="J46" s="155"/>
      <c r="K46" s="188"/>
      <c r="L46" s="154" t="s">
        <v>191</v>
      </c>
      <c r="M46" s="155"/>
      <c r="N46" s="188"/>
      <c r="O46" s="154" t="s">
        <v>190</v>
      </c>
      <c r="P46" s="155"/>
      <c r="Q46" s="188"/>
      <c r="R46" s="154" t="s">
        <v>191</v>
      </c>
      <c r="S46" s="155"/>
      <c r="T46" s="188"/>
      <c r="U46" s="154" t="s">
        <v>190</v>
      </c>
      <c r="V46" s="155"/>
      <c r="W46" s="188"/>
      <c r="X46" s="154" t="s">
        <v>191</v>
      </c>
      <c r="Y46" s="155"/>
      <c r="Z46" s="188"/>
      <c r="AA46" s="154" t="s">
        <v>190</v>
      </c>
      <c r="AB46" s="155"/>
      <c r="AC46" s="188"/>
      <c r="AD46" s="154" t="s">
        <v>191</v>
      </c>
      <c r="AE46" s="155"/>
      <c r="AF46" s="188"/>
      <c r="AG46" s="154" t="s">
        <v>190</v>
      </c>
      <c r="AH46" s="155"/>
      <c r="AI46" s="188"/>
      <c r="AJ46" s="154" t="s">
        <v>191</v>
      </c>
      <c r="AK46" s="188"/>
      <c r="AL46" s="165" t="s">
        <v>48</v>
      </c>
      <c r="AM46" s="165" t="s">
        <v>203</v>
      </c>
      <c r="AN46" s="150"/>
    </row>
    <row r="47" spans="1:43" ht="18" customHeight="1">
      <c r="A47" s="150"/>
      <c r="B47" s="165" t="s">
        <v>192</v>
      </c>
      <c r="C47" s="165">
        <f>COUNTIFS($B$11:$B$30,C$45,$C$11:$C$30,"A",$E$11:$E$30,"*")</f>
        <v>1</v>
      </c>
      <c r="D47" s="165">
        <f>COUNTIFS($B$11:$B$30,C$45,$C$11:$C$30,"B",$E$11:$E$30,"*")</f>
        <v>0</v>
      </c>
      <c r="E47" s="165">
        <f>COUNTIFS($B$11:$B$30,E$45,$C$11:$C$30,"A",$E$11:$E$30,"*")</f>
        <v>0</v>
      </c>
      <c r="F47" s="154">
        <f>COUNTIFS($B$11:$B$30,E$45,$C$11:$C$30,"B",$E$11:$E$30,"*")</f>
        <v>1</v>
      </c>
      <c r="G47" s="155"/>
      <c r="H47" s="188"/>
      <c r="I47" s="154">
        <f>COUNTIFS($B$11:$B$30,I$45,$C$11:$C$30,"A",$E$11:$E$30,"*")</f>
        <v>0</v>
      </c>
      <c r="J47" s="155"/>
      <c r="K47" s="188"/>
      <c r="L47" s="154">
        <f>COUNTIFS($B$11:$B$30,I$45,$C$11:$C$30,"B",$E$11:$E$30,"*")</f>
        <v>0</v>
      </c>
      <c r="M47" s="155"/>
      <c r="N47" s="188"/>
      <c r="O47" s="154">
        <f>COUNTIFS($B$11:$B$30,O$45,$C$11:$C$30,"A",$E$11:$E$30,"*")</f>
        <v>0</v>
      </c>
      <c r="P47" s="155"/>
      <c r="Q47" s="188"/>
      <c r="R47" s="154">
        <f>COUNTIFS($B$11:$B$30,O$45,$C$11:$C$30,"B",$E$11:$E$30,"*")</f>
        <v>0</v>
      </c>
      <c r="S47" s="155"/>
      <c r="T47" s="188"/>
      <c r="U47" s="154">
        <f>COUNTIFS($B$11:$B$30,U$45,$C$11:$C$30,"A",$E$11:$E$30,"*")</f>
        <v>0</v>
      </c>
      <c r="V47" s="155"/>
      <c r="W47" s="188"/>
      <c r="X47" s="154">
        <f>COUNTIFS($B$11:$B$30,U$45,$C$11:$C$30,"B",$E$11:$E$30,"*")</f>
        <v>0</v>
      </c>
      <c r="Y47" s="155"/>
      <c r="Z47" s="188"/>
      <c r="AA47" s="154">
        <f>COUNTIFS($B$11:$B$30,AA$45,$C$11:$C$30,"A",$E$11:$E$30,"*")</f>
        <v>0</v>
      </c>
      <c r="AB47" s="155"/>
      <c r="AC47" s="188"/>
      <c r="AD47" s="154">
        <f>COUNTIFS($B$11:$B$30,AA$45,$C$11:$C$30,"B",$E$11:$E$30,"*")</f>
        <v>0</v>
      </c>
      <c r="AE47" s="155"/>
      <c r="AF47" s="188"/>
      <c r="AG47" s="154">
        <f>COUNTIFS($B$11:$B$30,AG$45,$C$11:$C$30,"A",$E$11:$E$30,"*")</f>
        <v>0</v>
      </c>
      <c r="AH47" s="155"/>
      <c r="AI47" s="188"/>
      <c r="AJ47" s="154">
        <f>COUNTIFS($B$11:$B$30,AG$45,$C$11:$C$30,"B",$E$11:$E$30,"*")</f>
        <v>0</v>
      </c>
      <c r="AK47" s="188"/>
      <c r="AL47" s="165">
        <f>COUNTIFS($B$11:$B$30,AL$45,$C$11:$C$30,"A",$E$11:$E$30,"*")</f>
        <v>0</v>
      </c>
      <c r="AM47" s="165">
        <f>COUNTIFS($B$11:$B$30,AL$45,$C$11:$C$30,"B",$E$11:$E$30,"*")</f>
        <v>0</v>
      </c>
      <c r="AN47" s="150"/>
    </row>
    <row r="48" spans="1:43" ht="18" customHeight="1">
      <c r="A48" s="150"/>
      <c r="B48" s="166" t="s">
        <v>193</v>
      </c>
      <c r="C48" s="165">
        <f>COUNTIFS($B$11:$B$30,C$45,$C$11:$C$30,"C",$E$11:$E$30,"*")</f>
        <v>0</v>
      </c>
      <c r="D48" s="165">
        <f>COUNTIFS($B$11:$B$30,C$45,$C$11:$C$30,"D",$E$11:$E$30,"*")</f>
        <v>0</v>
      </c>
      <c r="E48" s="165">
        <f>COUNTIFS($B$11:$B$30,E$45,$C$11:$C$30,"C",$E$11:$E$30,"*")</f>
        <v>1</v>
      </c>
      <c r="F48" s="154">
        <f>COUNTIFS($B$11:$B$30,E$45,$C$11:$C$30,"D",$E$11:$E$30,"*")</f>
        <v>0</v>
      </c>
      <c r="G48" s="155"/>
      <c r="H48" s="188"/>
      <c r="I48" s="154">
        <f>COUNTIFS($B$11:$B$30,I$45,$C$11:$C$30,"C",$E$11:$E$30,"*")</f>
        <v>0</v>
      </c>
      <c r="J48" s="155"/>
      <c r="K48" s="188"/>
      <c r="L48" s="154">
        <f>COUNTIFS($B$11:$B$30,I$45,$C$11:$C$30,"D",$E$11:$E$30,"*")</f>
        <v>1</v>
      </c>
      <c r="M48" s="155"/>
      <c r="N48" s="188"/>
      <c r="O48" s="154">
        <f>COUNTIFS($B$11:$B$30,O$45,$C$11:$C$30,"C",$E$11:$E$30,"*")</f>
        <v>0</v>
      </c>
      <c r="P48" s="155"/>
      <c r="Q48" s="188"/>
      <c r="R48" s="154">
        <f>COUNTIFS($B$11:$B$30,O$45,$C$11:$C$30,"D",$E$11:$E$30,"*")</f>
        <v>0</v>
      </c>
      <c r="S48" s="155"/>
      <c r="T48" s="188"/>
      <c r="U48" s="154">
        <f>COUNTIFS($B$11:$B$30,U$45,$C$11:$C$30,"C",$E$11:$E$30,"*")</f>
        <v>0</v>
      </c>
      <c r="V48" s="155"/>
      <c r="W48" s="188"/>
      <c r="X48" s="154">
        <f>COUNTIFS($B$11:$B$30,U$45,$C$11:$C$30,"D",$E$11:$E$30,"*")</f>
        <v>0</v>
      </c>
      <c r="Y48" s="155"/>
      <c r="Z48" s="188"/>
      <c r="AA48" s="154">
        <f>COUNTIFS($B$11:$B$30,AA$45,$C$11:$C$30,"C",$E$11:$E$30,"*")</f>
        <v>0</v>
      </c>
      <c r="AB48" s="155"/>
      <c r="AC48" s="188"/>
      <c r="AD48" s="154">
        <f>COUNTIFS($B$11:$B$30,AA$45,$C$11:$C$30,"D",$E$11:$E$30,"*")</f>
        <v>0</v>
      </c>
      <c r="AE48" s="155"/>
      <c r="AF48" s="188"/>
      <c r="AG48" s="154">
        <f>COUNTIFS($B$11:$B$30,AG$45,$C$11:$C$30,"C",$E$11:$E$30,"*")</f>
        <v>0</v>
      </c>
      <c r="AH48" s="155"/>
      <c r="AI48" s="188"/>
      <c r="AJ48" s="154">
        <f>COUNTIFS($B$11:$B$30,AG$45,$C$11:$C$30,"D",$E$11:$E$30,"*")</f>
        <v>0</v>
      </c>
      <c r="AK48" s="188"/>
      <c r="AL48" s="165">
        <f>COUNTIFS($B$11:$B$30,AL$45,$C$11:$C$30,"C",$E$11:$E$30,"*")</f>
        <v>0</v>
      </c>
      <c r="AM48" s="165">
        <f>COUNTIFS($B$11:$B$30,AL$45,$C$11:$C$30,"D",$E$11:$E$30,"*")</f>
        <v>0</v>
      </c>
      <c r="AN48" s="150"/>
    </row>
    <row r="49" spans="1:40" ht="24.95" customHeight="1">
      <c r="A49" s="150"/>
      <c r="B49" s="166" t="s">
        <v>194</v>
      </c>
      <c r="C49" s="175" t="str">
        <f>IF($AK$3="４週",SUMIFS($AK$11:$AK$30,$B$11:$B$30,C45)/4/$AH$5,IF($AK$3="歴月",SUMIFS($AK$11:$AK$30,$B$11:$B$30,C45)/$AL$5,"記載する期間を選択してください"))</f>
        <v>記載する期間を選択してください</v>
      </c>
      <c r="D49" s="181"/>
      <c r="E49" s="175" t="str">
        <f>IF($AK$3="４週",SUMIFS($AK$11:$AK$30,$B$11:$B$30,E45)/4/$AH$5,IF($AK$3="歴月",SUMIFS($AK$11:$AK$30,$B$11:$B$30,E45)/$AL$5,"記載する期間を選択してください"))</f>
        <v>記載する期間を選択してください</v>
      </c>
      <c r="F49" s="180"/>
      <c r="G49" s="180"/>
      <c r="H49" s="181"/>
      <c r="I49" s="175" t="str">
        <f>IF($AK$3="４週",SUMIFS($AK$11:$AK$30,$B$11:$B$30,I45)/4/$AH$5,IF($AK$3="歴月",SUMIFS($AK$11:$AK$30,$B$11:$B$30,I45)/$AL$5,"記載する期間を選択してください"))</f>
        <v>記載する期間を選択してください</v>
      </c>
      <c r="J49" s="180"/>
      <c r="K49" s="180"/>
      <c r="L49" s="180"/>
      <c r="M49" s="180"/>
      <c r="N49" s="181"/>
      <c r="O49" s="175" t="str">
        <f>IF($AK$3="４週",SUMIFS($AK$11:$AK$30,$B$11:$B$30,O45)/4/$AH$5,IF($AK$3="歴月",SUMIFS($AK$11:$AK$30,$B$11:$B$30,O45)/$AL$5,"記載する期間を選択してください"))</f>
        <v>記載する期間を選択してください</v>
      </c>
      <c r="P49" s="180"/>
      <c r="Q49" s="180"/>
      <c r="R49" s="180"/>
      <c r="S49" s="180"/>
      <c r="T49" s="181"/>
      <c r="U49" s="175" t="str">
        <f>IF($AK$3="４週",SUMIFS($AK$11:$AK$30,$B$11:$B$30,U45)/4/$AH$5,IF($AK$3="歴月",SUMIFS($AK$11:$AK$30,$B$11:$B$30,U45)/$AL$5,"記載する期間を選択してください"))</f>
        <v>記載する期間を選択してください</v>
      </c>
      <c r="V49" s="180"/>
      <c r="W49" s="180"/>
      <c r="X49" s="180"/>
      <c r="Y49" s="180"/>
      <c r="Z49" s="181"/>
      <c r="AA49" s="175" t="str">
        <f>IF($AK$3="４週",SUMIFS($AK$11:$AK$30,$B$11:$B$30,AA45)/4/$AH$5,IF($AK$3="歴月",SUMIFS($AK$11:$AK$30,$B$11:$B$30,AA45)/$AL$5,"記載する期間を選択してください"))</f>
        <v>記載する期間を選択してください</v>
      </c>
      <c r="AB49" s="180"/>
      <c r="AC49" s="180"/>
      <c r="AD49" s="180"/>
      <c r="AE49" s="180"/>
      <c r="AF49" s="181"/>
      <c r="AG49" s="175" t="str">
        <f>IF($AK$3="４週",SUMIFS($AK$11:$AK$30,$B$11:$B$30,AG45)/4/$AH$5,IF($AK$3="歴月",SUMIFS($AK$11:$AK$30,$B$11:$B$30,AG45)/$AL$5,"記載する期間を選択してください"))</f>
        <v>記載する期間を選択してください</v>
      </c>
      <c r="AH49" s="180"/>
      <c r="AI49" s="180"/>
      <c r="AJ49" s="180"/>
      <c r="AK49" s="181"/>
      <c r="AL49" s="175" t="str">
        <f>IF($AK$3="４週",SUMIFS($AK$11:$AK$30,$B$11:$B$30,AL45)/4/$AH$5,IF($AK$3="歴月",SUMIFS($AK$11:$AK$30,$B$11:$B$30,AL45)/$AL$5,"記載する期間を選択してください"))</f>
        <v>記載する期間を選択してください</v>
      </c>
      <c r="AM49" s="181"/>
      <c r="AN49" s="150"/>
    </row>
    <row r="50" spans="1:40" ht="5.0999999999999996" customHeight="1">
      <c r="A50" s="150"/>
      <c r="B50" s="145"/>
      <c r="C50" s="176">
        <v>2</v>
      </c>
      <c r="D50" s="176"/>
      <c r="E50" s="176">
        <v>3</v>
      </c>
      <c r="F50" s="176"/>
      <c r="G50" s="176"/>
      <c r="H50" s="176"/>
      <c r="I50" s="176">
        <v>4</v>
      </c>
      <c r="J50" s="176"/>
      <c r="K50" s="176"/>
      <c r="L50" s="176"/>
      <c r="M50" s="176"/>
      <c r="N50" s="176"/>
      <c r="O50" s="176">
        <v>5</v>
      </c>
      <c r="P50" s="176"/>
      <c r="Q50" s="176"/>
      <c r="R50" s="176"/>
      <c r="S50" s="176"/>
      <c r="T50" s="176"/>
      <c r="U50" s="176">
        <v>6</v>
      </c>
      <c r="V50" s="176"/>
      <c r="W50" s="176"/>
      <c r="X50" s="176"/>
      <c r="Y50" s="176"/>
      <c r="Z50" s="176"/>
      <c r="AA50" s="176">
        <v>7</v>
      </c>
      <c r="AB50" s="176"/>
      <c r="AC50" s="176"/>
      <c r="AD50" s="176"/>
      <c r="AE50" s="176"/>
      <c r="AF50" s="176"/>
      <c r="AG50" s="176">
        <v>8</v>
      </c>
      <c r="AH50" s="176"/>
      <c r="AI50" s="176"/>
      <c r="AJ50" s="176"/>
      <c r="AK50" s="176"/>
      <c r="AL50" s="176">
        <v>9</v>
      </c>
      <c r="AM50" s="159"/>
      <c r="AN50" s="150"/>
    </row>
    <row r="51" spans="1:40" ht="19.5" customHeight="1">
      <c r="A51" s="150"/>
      <c r="B51" s="156"/>
      <c r="C51" s="166" t="str">
        <f>IF(VLOOKUP($AK$1,選択肢!$A:$Z,C56,FALSE)=0,"-",VLOOKUP($AK$1,選択肢!$A:$Z,C56,FALSE))</f>
        <v>心理担当職員</v>
      </c>
      <c r="D51" s="166"/>
      <c r="E51" s="166" t="str">
        <f>IF(VLOOKUP($AK$1,選択肢!$A:$Z,E56,FALSE)=0,"-",VLOOKUP($AK$1,選択肢!$A:$Z,E56,FALSE))</f>
        <v>-</v>
      </c>
      <c r="F51" s="166"/>
      <c r="G51" s="166"/>
      <c r="H51" s="16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59"/>
      <c r="AN51" s="150"/>
    </row>
    <row r="52" spans="1:40" ht="19.5" customHeight="1">
      <c r="A52" s="150"/>
      <c r="B52" s="156"/>
      <c r="C52" s="165" t="s">
        <v>190</v>
      </c>
      <c r="D52" s="165" t="s">
        <v>191</v>
      </c>
      <c r="E52" s="165" t="s">
        <v>190</v>
      </c>
      <c r="F52" s="165" t="s">
        <v>191</v>
      </c>
      <c r="G52" s="165"/>
      <c r="H52" s="165"/>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59"/>
      <c r="AN52" s="150"/>
    </row>
    <row r="53" spans="1:40" ht="19.5" customHeight="1">
      <c r="A53" s="150"/>
      <c r="B53" s="165" t="s">
        <v>192</v>
      </c>
      <c r="C53" s="165">
        <f>COUNTIFS($B$11:$B$30,C$51,$C$11:$C$30,"A",$E$11:$E$30,"*")</f>
        <v>0</v>
      </c>
      <c r="D53" s="165">
        <f>COUNTIFS($B$11:$B$30,C$51,$C$11:$C$30,"B",$E$11:$E$30,"*")</f>
        <v>0</v>
      </c>
      <c r="E53" s="165">
        <f>COUNTIFS($B$11:$B$30,E$59,$C$11:$C$30,"A",$E$11:$E$30,"*")</f>
        <v>0</v>
      </c>
      <c r="F53" s="154">
        <f>COUNTIFS($B$11:$B$30,E$59,$C$11:$C$30,"B",$E$11:$E$30,"*")</f>
        <v>0</v>
      </c>
      <c r="G53" s="155"/>
      <c r="H53" s="188"/>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59"/>
      <c r="AN53" s="150"/>
    </row>
    <row r="54" spans="1:40" ht="19.5" customHeight="1">
      <c r="A54" s="150"/>
      <c r="B54" s="166" t="s">
        <v>193</v>
      </c>
      <c r="C54" s="165">
        <f>COUNTIFS($B$11:$B$30,C$51,$C$11:$C$30,"C",$E$11:$E$30,"*")</f>
        <v>1</v>
      </c>
      <c r="D54" s="165">
        <f>COUNTIFS($B$11:$B$30,C$51,$C$11:$C$30,"D",$E$11:$E$30,"*")</f>
        <v>0</v>
      </c>
      <c r="E54" s="165">
        <f>COUNTIFS($B$11:$B$30,E$59,$C$11:$C$30,"C",$E$11:$E$30,"*")</f>
        <v>0</v>
      </c>
      <c r="F54" s="154">
        <f>COUNTIFS($B$11:$B$30,E$59,$C$11:$C$30,"D",$E$11:$E$30,"*")</f>
        <v>0</v>
      </c>
      <c r="G54" s="155"/>
      <c r="H54" s="188"/>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59"/>
      <c r="AN54" s="150"/>
    </row>
    <row r="55" spans="1:40" ht="19.5" customHeight="1">
      <c r="A55" s="150"/>
      <c r="B55" s="166" t="s">
        <v>194</v>
      </c>
      <c r="C55" s="175" t="str">
        <f>IF($AK$3="４週",SUMIFS($AK$11:$AK$30,$B$11:$B$30,C51)/4/$AH$5,IF($AK$3="歴月",SUMIFS($AK$11:$AK$30,$B$11:$B$30,C51)/$AL$5,"記載する期間を選択してください"))</f>
        <v>記載する期間を選択してください</v>
      </c>
      <c r="D55" s="181"/>
      <c r="E55" s="175" t="str">
        <f>IF($AK$3="４週",SUMIFS($AK$11:$AK$30,$B$11:$B$30,E51)/4/$AH$5,IF($AK$3="歴月",SUMIFS($AK$11:$AK$30,$B$11:$B$30,E51)/$AL$5,"記載する期間を選択してください"))</f>
        <v>記載する期間を選択してください</v>
      </c>
      <c r="F55" s="180"/>
      <c r="G55" s="180"/>
      <c r="H55" s="181"/>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59"/>
      <c r="AN55" s="150"/>
    </row>
    <row r="56" spans="1:40" ht="3" customHeight="1">
      <c r="A56" s="150"/>
      <c r="B56" s="145"/>
      <c r="C56" s="176">
        <v>10</v>
      </c>
      <c r="D56" s="176"/>
      <c r="E56" s="176">
        <f>C56+1</f>
        <v>11</v>
      </c>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59"/>
      <c r="AN56" s="150"/>
    </row>
    <row r="57" spans="1:40" ht="15" customHeight="1">
      <c r="A57" s="148" t="s">
        <v>143</v>
      </c>
      <c r="B57" s="167"/>
      <c r="C57" s="167"/>
      <c r="D57" s="167"/>
      <c r="E57" s="167"/>
      <c r="F57" s="200"/>
      <c r="G57" s="167"/>
      <c r="H57" s="176"/>
      <c r="I57" s="176"/>
      <c r="J57" s="176"/>
      <c r="K57" s="176"/>
      <c r="L57" s="176"/>
      <c r="M57" s="176"/>
      <c r="N57" s="176"/>
      <c r="O57" s="176"/>
      <c r="P57" s="176"/>
      <c r="Q57" s="176"/>
      <c r="R57" s="176">
        <v>6</v>
      </c>
      <c r="S57" s="176"/>
      <c r="T57" s="176"/>
      <c r="U57" s="176"/>
      <c r="V57" s="176"/>
      <c r="W57" s="176"/>
      <c r="X57" s="176">
        <v>7</v>
      </c>
      <c r="Y57" s="176"/>
      <c r="Z57" s="176"/>
      <c r="AA57" s="176"/>
      <c r="AB57" s="176"/>
      <c r="AC57" s="176"/>
      <c r="AD57" s="176">
        <v>8</v>
      </c>
      <c r="AE57" s="176"/>
      <c r="AF57" s="176"/>
      <c r="AG57" s="209"/>
      <c r="AH57" s="209"/>
      <c r="AI57" s="209"/>
      <c r="AJ57" s="209">
        <v>9</v>
      </c>
      <c r="AK57" s="176"/>
      <c r="AL57" s="176"/>
      <c r="AM57" s="150"/>
    </row>
    <row r="58" spans="1:40" s="148" customFormat="1" ht="15" customHeight="1">
      <c r="A58" s="148" t="s">
        <v>49</v>
      </c>
      <c r="B58" s="157"/>
      <c r="C58" s="157"/>
      <c r="D58" s="157"/>
      <c r="E58" s="157"/>
      <c r="F58" s="157"/>
      <c r="G58" s="157"/>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row>
    <row r="59" spans="1:40" s="148" customFormat="1" ht="15" customHeight="1">
      <c r="A59" s="148" t="s">
        <v>144</v>
      </c>
      <c r="B59" s="157"/>
      <c r="C59" s="157"/>
      <c r="D59" s="157"/>
      <c r="E59" s="157"/>
      <c r="F59" s="157"/>
      <c r="G59" s="157"/>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row>
    <row r="60" spans="1:40" s="148" customFormat="1" ht="15" customHeight="1">
      <c r="A60" s="148" t="s">
        <v>38</v>
      </c>
      <c r="B60" s="157"/>
      <c r="C60" s="157"/>
      <c r="D60" s="157"/>
      <c r="E60" s="157"/>
      <c r="F60" s="157"/>
      <c r="G60" s="157"/>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row>
    <row r="61" spans="1:40" s="148" customFormat="1" ht="15" customHeight="1">
      <c r="A61" s="148" t="s">
        <v>145</v>
      </c>
      <c r="B61" s="157"/>
      <c r="C61" s="157"/>
      <c r="D61" s="157"/>
      <c r="E61" s="157"/>
      <c r="F61" s="157"/>
      <c r="G61" s="157"/>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row>
    <row r="62" spans="1:40" ht="15" customHeight="1">
      <c r="A62" s="148" t="s">
        <v>146</v>
      </c>
      <c r="B62" s="168"/>
      <c r="C62" s="148"/>
      <c r="D62" s="148"/>
      <c r="E62" s="148"/>
      <c r="F62" s="148"/>
      <c r="G62" s="148"/>
    </row>
    <row r="63" spans="1:40" ht="15" customHeight="1">
      <c r="A63" s="148" t="s">
        <v>147</v>
      </c>
      <c r="B63" s="168"/>
      <c r="C63" s="148"/>
      <c r="D63" s="148"/>
      <c r="E63" s="148"/>
      <c r="F63" s="148"/>
      <c r="G63" s="148"/>
    </row>
    <row r="64" spans="1:40" ht="15" customHeight="1">
      <c r="A64" s="148"/>
      <c r="B64" s="165" t="s">
        <v>148</v>
      </c>
      <c r="C64" s="165" t="s">
        <v>149</v>
      </c>
      <c r="D64" s="165"/>
      <c r="E64" s="165"/>
      <c r="F64" s="148"/>
      <c r="G64" s="148"/>
    </row>
    <row r="65" spans="1:7" ht="15" customHeight="1">
      <c r="A65" s="148"/>
      <c r="B65" s="169" t="s">
        <v>150</v>
      </c>
      <c r="C65" s="177" t="s">
        <v>152</v>
      </c>
      <c r="D65" s="177"/>
      <c r="E65" s="177"/>
      <c r="F65" s="148"/>
      <c r="G65" s="148"/>
    </row>
    <row r="66" spans="1:7" ht="15" customHeight="1">
      <c r="A66" s="148"/>
      <c r="B66" s="169" t="s">
        <v>153</v>
      </c>
      <c r="C66" s="177" t="s">
        <v>154</v>
      </c>
      <c r="D66" s="177"/>
      <c r="E66" s="177"/>
      <c r="F66" s="148"/>
      <c r="G66" s="148"/>
    </row>
    <row r="67" spans="1:7" ht="15" customHeight="1">
      <c r="A67" s="148"/>
      <c r="B67" s="169" t="s">
        <v>155</v>
      </c>
      <c r="C67" s="177" t="s">
        <v>156</v>
      </c>
      <c r="D67" s="177"/>
      <c r="E67" s="177"/>
      <c r="F67" s="148"/>
      <c r="G67" s="148"/>
    </row>
    <row r="68" spans="1:7" ht="15" customHeight="1">
      <c r="A68" s="148"/>
      <c r="B68" s="169" t="s">
        <v>157</v>
      </c>
      <c r="C68" s="177" t="s">
        <v>159</v>
      </c>
      <c r="D68" s="177"/>
      <c r="E68" s="177"/>
      <c r="F68" s="148"/>
      <c r="G68" s="148"/>
    </row>
    <row r="69" spans="1:7" ht="15" customHeight="1">
      <c r="A69" s="148"/>
      <c r="B69" s="148" t="s">
        <v>160</v>
      </c>
      <c r="C69" s="148"/>
      <c r="D69" s="148"/>
      <c r="E69" s="148"/>
      <c r="F69" s="148"/>
      <c r="G69" s="148"/>
    </row>
    <row r="70" spans="1:7" ht="15" customHeight="1">
      <c r="A70" s="148"/>
      <c r="B70" s="148" t="s">
        <v>26</v>
      </c>
      <c r="C70" s="148"/>
      <c r="D70" s="148"/>
      <c r="E70" s="148"/>
      <c r="F70" s="148"/>
      <c r="G70" s="148"/>
    </row>
    <row r="71" spans="1:7" ht="15" customHeight="1">
      <c r="A71" s="148"/>
      <c r="B71" s="148" t="s">
        <v>161</v>
      </c>
      <c r="C71" s="148"/>
      <c r="D71" s="148"/>
      <c r="E71" s="148"/>
      <c r="F71" s="148"/>
      <c r="G71" s="148"/>
    </row>
    <row r="72" spans="1:7" ht="15" customHeight="1">
      <c r="A72" s="148" t="s">
        <v>162</v>
      </c>
      <c r="B72" s="168"/>
      <c r="C72" s="148"/>
      <c r="D72" s="148"/>
      <c r="E72" s="148"/>
      <c r="F72" s="148"/>
      <c r="G72" s="148"/>
    </row>
    <row r="73" spans="1:7" ht="15" customHeight="1">
      <c r="A73" s="148" t="s">
        <v>228</v>
      </c>
      <c r="B73" s="168"/>
      <c r="C73" s="148"/>
      <c r="D73" s="148"/>
      <c r="E73" s="148"/>
      <c r="F73" s="148"/>
      <c r="G73" s="148"/>
    </row>
    <row r="74" spans="1:7" ht="15" customHeight="1">
      <c r="A74" s="148" t="s">
        <v>163</v>
      </c>
      <c r="B74" s="168"/>
      <c r="C74" s="148"/>
      <c r="D74" s="148"/>
      <c r="E74" s="148"/>
      <c r="F74" s="148"/>
      <c r="G74" s="148"/>
    </row>
    <row r="75" spans="1:7" ht="15" customHeight="1">
      <c r="A75" s="148" t="s">
        <v>164</v>
      </c>
      <c r="B75" s="168"/>
      <c r="C75" s="148"/>
      <c r="D75" s="148"/>
      <c r="E75" s="148"/>
      <c r="F75" s="148"/>
      <c r="G75" s="148"/>
    </row>
    <row r="76" spans="1:7" ht="15" customHeight="1">
      <c r="A76" s="148" t="s">
        <v>165</v>
      </c>
      <c r="B76" s="168"/>
      <c r="C76" s="148"/>
      <c r="D76" s="148"/>
      <c r="E76" s="148"/>
      <c r="F76" s="148"/>
      <c r="G76" s="148"/>
    </row>
    <row r="77" spans="1:7" ht="15" customHeight="1">
      <c r="A77" s="148" t="s">
        <v>166</v>
      </c>
      <c r="B77" s="168"/>
      <c r="C77" s="148"/>
      <c r="D77" s="148"/>
      <c r="E77" s="148"/>
      <c r="F77" s="148"/>
      <c r="G77" s="148"/>
    </row>
    <row r="78" spans="1:7" ht="15" customHeight="1">
      <c r="A78" s="148"/>
      <c r="B78" s="148" t="s">
        <v>89</v>
      </c>
      <c r="C78" s="148"/>
      <c r="D78" s="148"/>
      <c r="E78" s="148"/>
      <c r="F78" s="148"/>
      <c r="G78" s="148"/>
    </row>
    <row r="79" spans="1:7" ht="15" customHeight="1">
      <c r="A79" s="148"/>
      <c r="B79" s="148" t="s">
        <v>168</v>
      </c>
      <c r="C79" s="148"/>
      <c r="D79" s="148"/>
      <c r="E79" s="148"/>
      <c r="F79" s="148"/>
      <c r="G79" s="148"/>
    </row>
    <row r="80" spans="1:7" ht="15" customHeight="1">
      <c r="A80" s="148" t="s">
        <v>116</v>
      </c>
      <c r="B80" s="168"/>
      <c r="C80" s="148"/>
      <c r="D80" s="148"/>
      <c r="E80" s="148"/>
      <c r="F80" s="148"/>
      <c r="G80" s="148"/>
    </row>
    <row r="81" spans="1:7" ht="15" customHeight="1">
      <c r="A81" s="148" t="s">
        <v>169</v>
      </c>
      <c r="B81" s="168"/>
      <c r="C81" s="148"/>
      <c r="D81" s="148"/>
      <c r="E81" s="148"/>
      <c r="F81" s="148"/>
      <c r="G81" s="148"/>
    </row>
    <row r="82" spans="1:7" ht="15" customHeight="1">
      <c r="A82" s="148" t="s">
        <v>170</v>
      </c>
      <c r="B82" s="168"/>
      <c r="C82" s="148"/>
      <c r="D82" s="148"/>
      <c r="E82" s="148"/>
      <c r="F82" s="148"/>
      <c r="G82" s="148"/>
    </row>
    <row r="83" spans="1:7" ht="15" customHeight="1">
      <c r="A83" s="148" t="s">
        <v>171</v>
      </c>
      <c r="B83" s="168"/>
      <c r="C83" s="148"/>
      <c r="D83" s="148"/>
      <c r="E83" s="148"/>
      <c r="F83" s="148"/>
      <c r="G83" s="148"/>
    </row>
    <row r="84" spans="1:7" ht="15" customHeight="1">
      <c r="A84" s="148" t="s">
        <v>172</v>
      </c>
      <c r="B84" s="168"/>
      <c r="C84" s="148"/>
      <c r="D84" s="148"/>
      <c r="E84" s="148"/>
      <c r="F84" s="148"/>
      <c r="G84" s="148"/>
    </row>
    <row r="85" spans="1:7" ht="15" customHeight="1">
      <c r="A85" s="148" t="s">
        <v>51</v>
      </c>
      <c r="B85" s="168"/>
      <c r="C85" s="148"/>
      <c r="D85" s="148"/>
      <c r="E85" s="148"/>
      <c r="F85" s="148"/>
      <c r="G85" s="148"/>
    </row>
    <row r="86" spans="1:7" ht="15" customHeight="1">
      <c r="A86" s="148" t="s">
        <v>173</v>
      </c>
      <c r="B86" s="168"/>
      <c r="C86" s="148"/>
      <c r="D86" s="148"/>
      <c r="E86" s="148"/>
      <c r="F86" s="148"/>
      <c r="G86" s="148"/>
    </row>
    <row r="87" spans="1:7" ht="15" customHeight="1">
      <c r="A87" s="148" t="s">
        <v>175</v>
      </c>
      <c r="B87" s="168"/>
      <c r="C87" s="148"/>
      <c r="D87" s="148"/>
      <c r="E87" s="148"/>
      <c r="F87" s="148"/>
      <c r="G87" s="148"/>
    </row>
  </sheetData>
  <mergeCells count="118">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K37"/>
    <mergeCell ref="L37:O37"/>
    <mergeCell ref="B38:K38"/>
    <mergeCell ref="L38:O38"/>
    <mergeCell ref="A41:B41"/>
    <mergeCell ref="C41:D41"/>
    <mergeCell ref="E41:H41"/>
    <mergeCell ref="A42:B42"/>
    <mergeCell ref="C42:D42"/>
    <mergeCell ref="E42:H42"/>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1:D51"/>
    <mergeCell ref="E51:H51"/>
    <mergeCell ref="F52:H52"/>
    <mergeCell ref="F53:H53"/>
    <mergeCell ref="F54:H54"/>
    <mergeCell ref="C55:D55"/>
    <mergeCell ref="E55:H55"/>
    <mergeCell ref="C64:E64"/>
    <mergeCell ref="C65:E65"/>
    <mergeCell ref="C66:E66"/>
    <mergeCell ref="C67:E67"/>
    <mergeCell ref="C68:E68"/>
    <mergeCell ref="A7:A10"/>
    <mergeCell ref="B7:B8"/>
    <mergeCell ref="C7:C10"/>
    <mergeCell ref="D7:D10"/>
    <mergeCell ref="E7:E10"/>
    <mergeCell ref="AK7:AK10"/>
    <mergeCell ref="AL7:AL10"/>
    <mergeCell ref="AM7:AN10"/>
    <mergeCell ref="B9:B10"/>
    <mergeCell ref="AM31:AN32"/>
  </mergeCells>
  <phoneticPr fontId="4"/>
  <dataValidations count="8">
    <dataValidation type="list" allowBlank="1" showDropDown="0" showInputMessage="1" showErrorMessage="0" sqref="B13:B30">
      <formula1>INDIRECT($AK$1)</formula1>
    </dataValidation>
    <dataValidation type="list" allowBlank="1" showDropDown="0" showInputMessage="1" showErrorMessage="1" sqref="C11:C30">
      <formula1>"A,B,C,D"</formula1>
    </dataValidation>
    <dataValidation operator="greaterThanOrEqual" allowBlank="1" showDropDown="0" showInputMessage="1" showErrorMessage="1" sqref="I39:I40 L39:L40 L43 I43"/>
    <dataValidation type="whole" operator="greaterThanOrEqual" allowBlank="1" showDropDown="0" showInputMessage="1" showErrorMessage="1" sqref="L38:O38">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usePrinterDefaults="1" r:id="rId1"/>
  <headerFooter alignWithMargins="0">
    <oddHeader>&amp;L&amp;"ＭＳ ゴシック,標準"&amp;10（参考様式）</oddHeader>
  </headerFooter>
  <rowBreaks count="1" manualBreakCount="1">
    <brk id="56"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付表３－２</vt:lpstr>
      <vt:lpstr>【記入例】勤務形態一覧表（児童発達支援・放課後デイサービス）</vt:lpstr>
      <vt:lpstr>勤務形態一覧表（汎用）</vt:lpstr>
      <vt:lpstr>勤務形態一覧表（児童発達支援・放課後デイサービス）</vt:lpstr>
      <vt:lpstr>勤務形態一覧表（児発・放デイ（主として重症心身障害児））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2025-11-28T13:19:09Z</dcterms:created>
  <dcterms:modified xsi:type="dcterms:W3CDTF">2026-04-13T07:53:07Z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2026-04-13T07:53:07Z</vt:filetime>
  </property>
</Properties>
</file>